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52" activeTab="0"/>
  </bookViews>
  <sheets>
    <sheet name="Fiscal Year 2018-19" sheetId="1" r:id="rId1"/>
    <sheet name="Fiscal Year 2017-18" sheetId="2" r:id="rId2"/>
    <sheet name="Fiscal Year 2016-17 " sheetId="3" r:id="rId3"/>
    <sheet name="Fiscal Year 2015-16" sheetId="4" r:id="rId4"/>
    <sheet name="Fiscal Year 2014-15" sheetId="5" r:id="rId5"/>
    <sheet name="Fiscal Year 2013-14" sheetId="6" r:id="rId6"/>
    <sheet name="Instrumentwise Securities Issue" sheetId="7" r:id="rId7"/>
    <sheet name="Sectorwise Securities Issue" sheetId="8" r:id="rId8"/>
    <sheet name="2012-13" sheetId="9" r:id="rId9"/>
    <sheet name="2011-12" sheetId="10" r:id="rId10"/>
    <sheet name="2010-11" sheetId="11" r:id="rId11"/>
    <sheet name="2009-10" sheetId="12" r:id="rId12"/>
    <sheet name="2008-09" sheetId="13" r:id="rId13"/>
    <sheet name="2007-08" sheetId="14" r:id="rId14"/>
    <sheet name="2006-07" sheetId="15" r:id="rId15"/>
    <sheet name="2005-06" sheetId="16" r:id="rId16"/>
    <sheet name="2004-05" sheetId="17" r:id="rId17"/>
    <sheet name="2003-04" sheetId="18" r:id="rId18"/>
    <sheet name="2002-03" sheetId="19" r:id="rId19"/>
    <sheet name="2001-02" sheetId="20" r:id="rId20"/>
    <sheet name="2000-01" sheetId="21" r:id="rId21"/>
    <sheet name="1999-2000" sheetId="22" r:id="rId22"/>
    <sheet name="1998-99" sheetId="23" r:id="rId23"/>
    <sheet name="1997-98" sheetId="24" r:id="rId24"/>
    <sheet name="1996-97" sheetId="25" r:id="rId25"/>
    <sheet name="1995-96" sheetId="26" r:id="rId26"/>
    <sheet name="1994-95" sheetId="27" r:id="rId27"/>
    <sheet name="1993-94" sheetId="28" r:id="rId28"/>
  </sheets>
  <externalReferences>
    <externalReference r:id="rId31"/>
    <externalReference r:id="rId32"/>
  </externalReferences>
  <definedNames/>
  <calcPr fullCalcOnLoad="1"/>
</workbook>
</file>

<file path=xl/comments2.xml><?xml version="1.0" encoding="utf-8"?>
<comments xmlns="http://schemas.openxmlformats.org/spreadsheetml/2006/main">
  <authors>
    <author>sebonuser</author>
  </authors>
  <commentList>
    <comment ref="G191" authorId="0">
      <text>
        <r>
          <rPr>
            <b/>
            <sz val="9"/>
            <rFont val="Tahoma"/>
            <family val="2"/>
          </rPr>
          <t>sebonuser:</t>
        </r>
        <r>
          <rPr>
            <sz val="9"/>
            <rFont val="Tahoma"/>
            <family val="2"/>
          </rPr>
          <t xml:space="preserve">
Rs 10
</t>
        </r>
      </text>
    </comment>
  </commentList>
</comments>
</file>

<file path=xl/comments3.xml><?xml version="1.0" encoding="utf-8"?>
<comments xmlns="http://schemas.openxmlformats.org/spreadsheetml/2006/main">
  <authors>
    <author>sebonuser</author>
  </authors>
  <commentList>
    <comment ref="G190" authorId="0">
      <text>
        <r>
          <rPr>
            <b/>
            <sz val="9"/>
            <rFont val="Tahoma"/>
            <family val="2"/>
          </rPr>
          <t>sebonuser:</t>
        </r>
        <r>
          <rPr>
            <sz val="9"/>
            <rFont val="Tahoma"/>
            <family val="2"/>
          </rPr>
          <t xml:space="preserve">
Rs 10
</t>
        </r>
      </text>
    </comment>
  </commentList>
</comments>
</file>

<file path=xl/sharedStrings.xml><?xml version="1.0" encoding="utf-8"?>
<sst xmlns="http://schemas.openxmlformats.org/spreadsheetml/2006/main" count="6348" uniqueCount="2058">
  <si>
    <t>S. N.</t>
  </si>
  <si>
    <t>Name of Issuing Company</t>
  </si>
  <si>
    <t>Types of securities</t>
  </si>
  <si>
    <t>Amount of Issue Approved (Rs. in million)</t>
  </si>
  <si>
    <t>Permission Date</t>
  </si>
  <si>
    <t>Issue Manager/ Fund Manager</t>
  </si>
  <si>
    <t>Nepal Med Ltd.</t>
  </si>
  <si>
    <t>Ordinary Share</t>
  </si>
  <si>
    <t>28/07/1993</t>
  </si>
  <si>
    <t>CIT</t>
  </si>
  <si>
    <t>NIDC Capital Markets Ltd.</t>
  </si>
  <si>
    <t>Mutual Fund</t>
  </si>
  <si>
    <t>NCML</t>
  </si>
  <si>
    <t>Nepal Share Markets Co. Ltd.</t>
  </si>
  <si>
    <t>21/09/1993</t>
  </si>
  <si>
    <t>Himalayan General Insurance Co. Ltd.</t>
  </si>
  <si>
    <t>28/09/1993</t>
  </si>
  <si>
    <t>Harisiddhi Brick &amp; Tiles Factory Ltd.</t>
  </si>
  <si>
    <t>Nimrod Pharmaceuticals Ltd.</t>
  </si>
  <si>
    <t>16/12/1993</t>
  </si>
  <si>
    <t>Nepal Lever Ltd.</t>
  </si>
  <si>
    <t>30/12/1993</t>
  </si>
  <si>
    <t>Necon Air Ltd.</t>
  </si>
  <si>
    <t xml:space="preserve">Necon Air Ltd. </t>
  </si>
  <si>
    <t>Preference Share</t>
  </si>
  <si>
    <t>United Insurance Co. (Nepal) Ltd.</t>
  </si>
  <si>
    <t>30/01/1994</t>
  </si>
  <si>
    <t>Nepal SBI Bank Ltd.</t>
  </si>
  <si>
    <t>22/02/1994</t>
  </si>
  <si>
    <t xml:space="preserve">Peoples Finance Ltd. </t>
  </si>
  <si>
    <t>Annapurna Finance Ltd.</t>
  </si>
  <si>
    <t>NSML</t>
  </si>
  <si>
    <t>Nepal Film Development Co. Ltd.</t>
  </si>
  <si>
    <t>Agro Nepal Ltd.</t>
  </si>
  <si>
    <t>Birat Shoe Ltd.</t>
  </si>
  <si>
    <t>21/06/1994</t>
  </si>
  <si>
    <t xml:space="preserve">Total </t>
  </si>
  <si>
    <t>Peoples Finance Ltd.</t>
  </si>
  <si>
    <t xml:space="preserve"> </t>
  </si>
  <si>
    <t>Total</t>
  </si>
  <si>
    <t>Public Issue Approval</t>
  </si>
  <si>
    <t>(Fiscal Year 1993/94)</t>
  </si>
  <si>
    <t>Citizen Investment Trust</t>
  </si>
  <si>
    <t>NIDC Capital Markets Limited</t>
  </si>
  <si>
    <t>Nepal Share Markets Limited</t>
  </si>
  <si>
    <t> S. N.</t>
  </si>
  <si>
    <t>Amount of Issue Approved</t>
  </si>
  <si>
    <t>(Rs. in million)</t>
  </si>
  <si>
    <t>Premier Insurance Co. Ltd.</t>
  </si>
  <si>
    <t>18/08/1994</t>
  </si>
  <si>
    <t>Ace Laboratries (Nepal) Ltd.</t>
  </si>
  <si>
    <t>04//09/1994</t>
  </si>
  <si>
    <t>NFCL</t>
  </si>
  <si>
    <t>Nepal Bangaladesh Bank Ltd.</t>
  </si>
  <si>
    <t>29/09/1994</t>
  </si>
  <si>
    <t>Everest Insurance Co. Ltd.</t>
  </si>
  <si>
    <t>Himgiri Textile Industries Ltd.</t>
  </si>
  <si>
    <t>Balaju Textile Industries Ltd.</t>
  </si>
  <si>
    <t>24/11/1994</t>
  </si>
  <si>
    <t>Kathmandu Finance Co. Ltd.</t>
  </si>
  <si>
    <t>29/01/1995</t>
  </si>
  <si>
    <t>Leatherage Bansbari Tannery &amp; Shoe   Factory Ltd.</t>
  </si>
  <si>
    <t>14/03/1995</t>
  </si>
  <si>
    <t>Everest Bank Ltd.</t>
  </si>
  <si>
    <t>26/04/1995</t>
  </si>
  <si>
    <t>Kosh Byabasthapan Co. Ltd.</t>
  </si>
  <si>
    <t>14/06/1995</t>
  </si>
  <si>
    <t xml:space="preserve">Unit Scheme </t>
  </si>
  <si>
    <t>29/06/1995</t>
  </si>
  <si>
    <t>(Fiscal Year 1994/1995)</t>
  </si>
  <si>
    <t>National Finance Company Limited</t>
  </si>
  <si>
    <t>Nepal Abbas Bikash Bitta Co. Ltd.</t>
  </si>
  <si>
    <t>RBB</t>
  </si>
  <si>
    <t>Narayani Finance Co. Ltd.</t>
  </si>
  <si>
    <t xml:space="preserve">Nepal Finance &amp; Saving Co. Ltd. </t>
  </si>
  <si>
    <t>Rights Share</t>
  </si>
  <si>
    <t>22/10/1995</t>
  </si>
  <si>
    <t>Shree Brikuti Pulp &amp; Paper Nepal Ltd.</t>
  </si>
  <si>
    <t>Yeti Finance Co. Ltd.</t>
  </si>
  <si>
    <t>Color Scan Nepal Ltd.</t>
  </si>
  <si>
    <t>25/03/1996</t>
  </si>
  <si>
    <t>HISEF Finance Ltd.</t>
  </si>
  <si>
    <t>Universal Finance and Capital Markets Ltd.</t>
  </si>
  <si>
    <t>Fleur Himalayan Co. Ltd.</t>
  </si>
  <si>
    <t>Ace Finance Co. Ltd.</t>
  </si>
  <si>
    <t>14/04/1996</t>
  </si>
  <si>
    <t>Samjhana Finance Ltd.</t>
  </si>
  <si>
    <t>Seti Cigarette Factory Ltd.</t>
  </si>
  <si>
    <t>(Fiscal Year 1995/1996)</t>
  </si>
  <si>
    <t>Rastriya Banijya Bank</t>
  </si>
  <si>
    <t>Nepal Housing &amp; Merchant Finance Ltd.</t>
  </si>
  <si>
    <t>26/07/1996</t>
  </si>
  <si>
    <t>Bank of Kathmandu Ltd.</t>
  </si>
  <si>
    <t>Himalyan General Insurance Co. Ltd.</t>
  </si>
  <si>
    <t>AFCL</t>
  </si>
  <si>
    <t xml:space="preserve">Bottlers Nepal Ltd. </t>
  </si>
  <si>
    <t xml:space="preserve">Nepal Share Markets Co. Ltd. </t>
  </si>
  <si>
    <t>13/05/1997</t>
  </si>
  <si>
    <t>(Fiscal Year 1996/1997)</t>
  </si>
  <si>
    <t>Ace Finance Company Limited</t>
  </si>
  <si>
    <t>General Finance Co. Ltd.</t>
  </si>
  <si>
    <t>17/08/1997</t>
  </si>
  <si>
    <t>Nepal Bitumin &amp; Barrel Udyog Ltd.</t>
  </si>
  <si>
    <t xml:space="preserve">Shreeram Sugar Mills Ltd. </t>
  </si>
  <si>
    <t>23/10/1997</t>
  </si>
  <si>
    <t>Debenture</t>
  </si>
  <si>
    <t>Neco Insurance Ltd.</t>
  </si>
  <si>
    <t>26/10/1997</t>
  </si>
  <si>
    <t>CIT &amp; RBB</t>
  </si>
  <si>
    <t xml:space="preserve">Nepal United Co. Ltd. </t>
  </si>
  <si>
    <t>16/11/1997</t>
  </si>
  <si>
    <t xml:space="preserve">Nepal Bank Ltd. </t>
  </si>
  <si>
    <t>27/11/1997</t>
  </si>
  <si>
    <t>Mahalaxmi Finance Co. Ltd.</t>
  </si>
  <si>
    <t>15/12/1997</t>
  </si>
  <si>
    <t>Paschimanchal Finance Co. Ltd.</t>
  </si>
  <si>
    <t>Annapurna Finance Co. Ltd.</t>
  </si>
  <si>
    <t>25/01/1998</t>
  </si>
  <si>
    <t>Lalitpur Finance Co. Ltd.</t>
  </si>
  <si>
    <t>27/05/1998</t>
  </si>
  <si>
    <t>(Fiscal Year 1997/1998)</t>
  </si>
  <si>
    <t>Goodwill Finance &amp; Investment Co. (Nepal) Ltd.</t>
  </si>
  <si>
    <t>Alliance Insurance Co. Ltd.</t>
  </si>
  <si>
    <t>Taragaon Regency Hotels Ltd.</t>
  </si>
  <si>
    <t>16/12/1998</t>
  </si>
  <si>
    <t>NCML, NMB</t>
  </si>
  <si>
    <t>Pokhara Finance Co. Ltd.</t>
  </si>
  <si>
    <t>22/03/1999</t>
  </si>
  <si>
    <t>25/05/1999</t>
  </si>
  <si>
    <t>(Fiscal Year 1998/1999)</t>
  </si>
  <si>
    <t>NMB</t>
  </si>
  <si>
    <t>Nepal Merchant Banking and Finance Company Limited</t>
  </si>
  <si>
    <t>Universal Finance &amp; Capital Market Ltd.</t>
  </si>
  <si>
    <t>13/09/1999</t>
  </si>
  <si>
    <t>Nepal Industrial &amp; Commercial Bank Ltd.</t>
  </si>
  <si>
    <t>15/11/1999</t>
  </si>
  <si>
    <t>NCML&amp; NMB</t>
  </si>
  <si>
    <t>Nepal Merchant Banking &amp; Finance Ltd.</t>
  </si>
  <si>
    <t>Ordinary Share (not issued)</t>
  </si>
  <si>
    <t>30/12/1999</t>
  </si>
  <si>
    <t>21/01/2000</t>
  </si>
  <si>
    <t>Lumbini Finance &amp; Leasing Co. Ltd.</t>
  </si>
  <si>
    <t>14/02/2000</t>
  </si>
  <si>
    <t>29/03/2000</t>
  </si>
  <si>
    <t>Sagarmatha Insurance Co. Ltd.</t>
  </si>
  <si>
    <t>14/06/2000</t>
  </si>
  <si>
    <t>Oriental Hotels Ltd.</t>
  </si>
  <si>
    <t>27/06/2000</t>
  </si>
  <si>
    <t>Citizen Unit Scheme</t>
  </si>
  <si>
    <t>Additional Sale</t>
  </si>
  <si>
    <r>
      <t>93.25</t>
    </r>
    <r>
      <rPr>
        <sz val="10"/>
        <rFont val="Arial"/>
        <family val="0"/>
      </rPr>
      <t>*</t>
    </r>
  </si>
  <si>
    <t>(Fiscal Year 1999/2000)</t>
  </si>
  <si>
    <t>* Only the amount as per the renewed issue approval is included</t>
  </si>
  <si>
    <t>Siddartha Finance Ltd.</t>
  </si>
  <si>
    <t>30/11/2000</t>
  </si>
  <si>
    <t>Alpic Everest Finance Ltd.</t>
  </si>
  <si>
    <t>NEFINSCO</t>
  </si>
  <si>
    <t>Nepal Bangladesh Finance &amp; Leasing Co. Ltd.</t>
  </si>
  <si>
    <t>19/01/2001</t>
  </si>
  <si>
    <t>NSML,NSMBL</t>
  </si>
  <si>
    <t>Narayani Finance Ltd.</t>
  </si>
  <si>
    <t>Nepal Bank of Ceylon Ltd.</t>
  </si>
  <si>
    <t>(not issued)</t>
  </si>
  <si>
    <t>13/04/2001</t>
  </si>
  <si>
    <t>NCML,NSMBL, CIT</t>
  </si>
  <si>
    <t>30/05/2001</t>
  </si>
  <si>
    <t>Nepal Development Bank Ltd.</t>
  </si>
  <si>
    <t>18/06/2001</t>
  </si>
  <si>
    <t>CIT, NMB</t>
  </si>
  <si>
    <t> Rights Share</t>
  </si>
  <si>
    <t>13/07/2001</t>
  </si>
  <si>
    <t>82.91*</t>
  </si>
  <si>
    <t>(Fiscal Year 2000/2001)</t>
  </si>
  <si>
    <t>Nepal Finance and Savings Company Limited</t>
  </si>
  <si>
    <t>NSMBL</t>
  </si>
  <si>
    <t>Nepal Sri Lanka Merchant Bank Limited</t>
  </si>
  <si>
    <t>Himalayan Distillery Ltd.</t>
  </si>
  <si>
    <t>20/11/2001</t>
  </si>
  <si>
    <t>Union Finance Co. Ltd.</t>
  </si>
  <si>
    <t>20/12/2001</t>
  </si>
  <si>
    <t>Development Credit Bank Ltd.</t>
  </si>
  <si>
    <t>Ace Finance Ltd.</t>
  </si>
  <si>
    <t>15/01/2002</t>
  </si>
  <si>
    <t>18/03/2002</t>
  </si>
  <si>
    <t>Nepal Bank Of Ceylon Ltd.</t>
  </si>
  <si>
    <r>
      <t xml:space="preserve">Ordinary Share     </t>
    </r>
    <r>
      <rPr>
        <sz val="7"/>
        <rFont val="Arial"/>
        <family val="2"/>
      </rPr>
      <t>(Not issued)</t>
    </r>
  </si>
  <si>
    <t>25/03/2002</t>
  </si>
  <si>
    <t>NCML, CIT, NSMB</t>
  </si>
  <si>
    <t>United Finance Ltd.</t>
  </si>
  <si>
    <t>Himalayan Bank Ltd.</t>
  </si>
  <si>
    <t xml:space="preserve">Debenture </t>
  </si>
  <si>
    <t>Nepal Life Insurance Co. Ltd.</t>
  </si>
  <si>
    <t>Nirdhan Utthan Bank Ltd.</t>
  </si>
  <si>
    <t>14/06/2002</t>
  </si>
  <si>
    <t>Pref. Share</t>
  </si>
  <si>
    <t>18/06/2002</t>
  </si>
  <si>
    <t>International Leasing &amp; Finance Co. Ltd.</t>
  </si>
  <si>
    <t>26/06/2002</t>
  </si>
  <si>
    <t>Gorkha Finance Ltd.</t>
  </si>
  <si>
    <t>Shree Investment &amp; Finance Co. Ltd.</t>
  </si>
  <si>
    <t>16/07/2002</t>
  </si>
  <si>
    <r>
      <t>138.48</t>
    </r>
    <r>
      <rPr>
        <sz val="10"/>
        <rFont val="Arial"/>
        <family val="0"/>
      </rPr>
      <t>*</t>
    </r>
  </si>
  <si>
    <t>(Fiscal Year 2001/2002)</t>
  </si>
  <si>
    <t>Life Insurance Corporation (Nepal) Ltd.</t>
  </si>
  <si>
    <t>22/07/2002</t>
  </si>
  <si>
    <t>Nepal Srilanka Merchant Bank Ltd.</t>
  </si>
  <si>
    <t>23/07/2002</t>
  </si>
  <si>
    <t>Mgmt.:  NCML Trusty: NIDC</t>
  </si>
  <si>
    <t>Nepal Investment Bank Ltd.</t>
  </si>
  <si>
    <t>19/08/2002</t>
  </si>
  <si>
    <t>Janaki Finance Co. Ltd.</t>
  </si>
  <si>
    <t>28/08/2002</t>
  </si>
  <si>
    <t>Central Finance Co. Ltd.</t>
  </si>
  <si>
    <t>17/09/2002</t>
  </si>
  <si>
    <t>Navadurga Finance Co. Ltd.</t>
  </si>
  <si>
    <t>Premier Finance Co. Ltd.</t>
  </si>
  <si>
    <t>24/12/2002</t>
  </si>
  <si>
    <t>Machhauchhre Bank Ltd.</t>
  </si>
  <si>
    <t>31/12/2002</t>
  </si>
  <si>
    <t>Nepal Share Markets &amp; Finance Ltd.</t>
  </si>
  <si>
    <t>Mahalaxmi Finance Ltd.</t>
  </si>
  <si>
    <t>NB Insurance Co. Ltd.</t>
  </si>
  <si>
    <t>Butwal Finance Ltd.</t>
  </si>
  <si>
    <t>22/05/2003</t>
  </si>
  <si>
    <t>Om Finance Ltd.</t>
  </si>
  <si>
    <t>18/06/2003</t>
  </si>
  <si>
    <t>Laxmi Bank Ltd.</t>
  </si>
  <si>
    <t>30/06/2003</t>
  </si>
  <si>
    <t>Standard Finance Ltd.</t>
  </si>
  <si>
    <t>40.09*</t>
  </si>
  <si>
    <t>(Fiscal Year 2002/2003)</t>
  </si>
  <si>
    <t>(Fiscal Year 2003/2004)</t>
  </si>
  <si>
    <t>21/08/2003</t>
  </si>
  <si>
    <t>14/10/2003</t>
  </si>
  <si>
    <t>Cosmic Merchant Banking &amp; Finance Ltd.</t>
  </si>
  <si>
    <t>21/10/2003</t>
  </si>
  <si>
    <t>Kumari Bank Ltd.</t>
  </si>
  <si>
    <t>NCML, CIT</t>
  </si>
  <si>
    <t>Siddhartha Finance Ltd.</t>
  </si>
  <si>
    <t>14/11/2003</t>
  </si>
  <si>
    <t>Fewa Finance Co. Ltd.</t>
  </si>
  <si>
    <t>Nepal Credit &amp; Commerce Bank Ltd.</t>
  </si>
  <si>
    <t>13/02/2004</t>
  </si>
  <si>
    <t>Prudential Insurance Co. Ltd.</t>
  </si>
  <si>
    <t>22/04/2004</t>
  </si>
  <si>
    <t>NB Finance &amp; Leasing Co. Ltd.</t>
  </si>
  <si>
    <t>Pashchimanchal Development Bank Ltd.</t>
  </si>
  <si>
    <t>24/05/2004</t>
  </si>
  <si>
    <t>Chhimake Development Bank Ltd.</t>
  </si>
  <si>
    <t>Lumbini Bank Ltd.</t>
  </si>
  <si>
    <t>Kist Merchant Banking &amp; Finance Ltd.</t>
  </si>
  <si>
    <t>NB Bank Ltd.</t>
  </si>
  <si>
    <t>17/06/2004</t>
  </si>
  <si>
    <t>World Merchant Banking &amp; Finance Ltd.</t>
  </si>
  <si>
    <t>National Hydro Power Co. Ltd.</t>
  </si>
  <si>
    <t>15/07/2004</t>
  </si>
  <si>
    <t>NCML, NSMBL</t>
  </si>
  <si>
    <t>62.87*</t>
  </si>
  <si>
    <t xml:space="preserve"> S.N.</t>
  </si>
  <si>
    <t>Company Name</t>
  </si>
  <si>
    <t>Types of</t>
  </si>
  <si>
    <t>Share Qty</t>
  </si>
  <si>
    <t>Amount</t>
  </si>
  <si>
    <t>Issue Manager</t>
  </si>
  <si>
    <t>Securities</t>
  </si>
  <si>
    <t>Rights</t>
  </si>
  <si>
    <t>ACE</t>
  </si>
  <si>
    <t>Ordinary</t>
  </si>
  <si>
    <t>Fewa Finance Ltd.</t>
  </si>
  <si>
    <t>(Fiscal Year 2004/2005)</t>
  </si>
  <si>
    <t>Annapurna Finance Company Ltd.</t>
  </si>
  <si>
    <t>Birgunj Finance Ltd.</t>
  </si>
  <si>
    <t>Diprosc Bikash Bank Ltd.</t>
  </si>
  <si>
    <t>Nirdhan Udthan Bank Ltd.</t>
  </si>
  <si>
    <t>28/03/2005</t>
  </si>
  <si>
    <t>30/03/2005</t>
  </si>
  <si>
    <t>Rights Shares</t>
  </si>
  <si>
    <t>Everest Finance Ltd.</t>
  </si>
  <si>
    <t>Capital Merchant Banking &amp; Finance</t>
  </si>
  <si>
    <t>24/05/2005</t>
  </si>
  <si>
    <t>National Finance Ltd. (Bittiya Samsthan)</t>
  </si>
  <si>
    <t>14/07/2005</t>
  </si>
  <si>
    <t xml:space="preserve">Chilime Hydropower Limited </t>
  </si>
  <si>
    <t>(for staffs including retired, director, ex-director of Nepal Bidhut Pradhikarn and staffs of the issuing companies)</t>
  </si>
  <si>
    <t>(Fiscal Year 2005/2006)</t>
  </si>
  <si>
    <t>Siddhartha Bank Limited</t>
  </si>
  <si>
    <t>03/08/2005 (2062/4/19)</t>
  </si>
  <si>
    <t>NCML &amp; NMB</t>
  </si>
  <si>
    <t>Srijana Finance Limited (Bittiya Sansthan)</t>
  </si>
  <si>
    <t>Prudential Financial Institute Limited</t>
  </si>
  <si>
    <t>Bank of Kathmandu Limited</t>
  </si>
  <si>
    <t>07/09/2005 (2062/5/22)</t>
  </si>
  <si>
    <t>Merchant Finance Company Limited</t>
  </si>
  <si>
    <t>20/09/2005 (2062/6/4)</t>
  </si>
  <si>
    <t>23/11/2005 (2062/8/6)</t>
  </si>
  <si>
    <t>Nepal Development Bank</t>
  </si>
  <si>
    <t>26/12/2005 (2062/9/11)</t>
  </si>
  <si>
    <t>Fewa Finance Company Ltd.</t>
  </si>
  <si>
    <t>Gandaki Financial Institution Limited</t>
  </si>
  <si>
    <t>28/12/2005 (2062/9/13)</t>
  </si>
  <si>
    <t>Goodwill Finance Co. Ltd.</t>
  </si>
  <si>
    <t>03/01/2006 (2062/9/19)</t>
  </si>
  <si>
    <t>Business Financial Institution Limited</t>
  </si>
  <si>
    <t>05/01/2006 (2062/9/21)</t>
  </si>
  <si>
    <t>Royal Merchant Banking &amp; Finance Ltd.</t>
  </si>
  <si>
    <t>25/01/2006 (2062/10/12)</t>
  </si>
  <si>
    <t xml:space="preserve">Bajuratna Finance &amp; Saving Co. Ltd. </t>
  </si>
  <si>
    <t>31/01/2006 (2062/10/18)</t>
  </si>
  <si>
    <t xml:space="preserve">Central Finance Ltd. (Bittiya Sansthan) </t>
  </si>
  <si>
    <t>02/02/2006 (2062/10/20)</t>
  </si>
  <si>
    <t>07/02/2006 (2062/10/25)</t>
  </si>
  <si>
    <t>Janaki Finance Co. Ltd. (Bittiya Sansthan)</t>
  </si>
  <si>
    <t>21/02/2006 (2062/11/9)</t>
  </si>
  <si>
    <t>Guheshwori Merchant &amp; Banking Ltd.</t>
  </si>
  <si>
    <t>21/03/2006 (2062/12/8)</t>
  </si>
  <si>
    <t>Siddhartha Bikash Bank Ltd. (B. S.)</t>
  </si>
  <si>
    <t>27/03/2006 (2062/12/14)</t>
  </si>
  <si>
    <t>Shikhar Insurance Co. Ltd.</t>
  </si>
  <si>
    <t>19/04/2006 (2063/1/6)</t>
  </si>
  <si>
    <t>IME Financial Institution Limited.</t>
  </si>
  <si>
    <t>26/04/2006 (2063/1/13)</t>
  </si>
  <si>
    <t>Machhapuchchre Bank Ltd.</t>
  </si>
  <si>
    <t>01/05/2006 (2063/1/18)</t>
  </si>
  <si>
    <t>Bhrikuti Bikash Bank Ltd. (B.S.)</t>
  </si>
  <si>
    <t>02/05/2006 (2063/1/19)</t>
  </si>
  <si>
    <t>Nepal Share Markets &amp; Finance Ltd. (B.S.)</t>
  </si>
  <si>
    <t>10/05/2006 (2063/1/27)</t>
  </si>
  <si>
    <t>Kist Merchant Banking &amp; Finance  (B.S.)</t>
  </si>
  <si>
    <t>11/05/2006 (2063/1/28)</t>
  </si>
  <si>
    <t>Patan Finance Limited (B.S.)</t>
  </si>
  <si>
    <t>29/05/2006 (2063/2/15)</t>
  </si>
  <si>
    <t xml:space="preserve">Nepal Investment Bank Ltd. </t>
  </si>
  <si>
    <t>30/05/2006 (2063/2/16)</t>
  </si>
  <si>
    <t>Nepal Industrial and Commercial Bank Ltd.</t>
  </si>
  <si>
    <t>31/05/2006 (2063/2/17)</t>
  </si>
  <si>
    <t>25/06/2006 (2063/3/11)</t>
  </si>
  <si>
    <t>Narayani Audhogik Bikash Bank Ltd. (B.S)</t>
  </si>
  <si>
    <t>29/06/2006 (2063/3/15)</t>
  </si>
  <si>
    <t>Pokhara Finance Ltd. (B.S.)</t>
  </si>
  <si>
    <t>Sanima Bikash Bittiya Sanstha Ltd.</t>
  </si>
  <si>
    <t>04/07/2006 (2063/3/20)</t>
  </si>
  <si>
    <t>Paschimanchal Bikash Bank Ltd (BS)</t>
  </si>
  <si>
    <t>09/07/2006 (2063/3/25)</t>
  </si>
  <si>
    <t xml:space="preserve">Lumbini Bank Limited </t>
  </si>
  <si>
    <t>13/07/2006 (2063/3/29)</t>
  </si>
  <si>
    <t>NIDC Capital Markets Limited (Bittiya Sanstha)</t>
  </si>
  <si>
    <t>Nepal Merchant Banking and Finance Company Limited (Bittiya Sanstha)</t>
  </si>
  <si>
    <t>Nepal Finance and Saving Company Limited (Bittiya Sanstha)</t>
  </si>
  <si>
    <t>Ace Finance Company Limited (Bittiya Sanstha)</t>
  </si>
  <si>
    <t>17/08/2005 (2062/5/1)</t>
  </si>
  <si>
    <t>(Fiscal Year 2006/2007)</t>
  </si>
  <si>
    <t>Bageshwori Bikash Bank Ltd.(B.S)</t>
  </si>
  <si>
    <t>18/07/2006 (2063/4/2)</t>
  </si>
  <si>
    <t>Peoples Finance Ltd. (B.S.)</t>
  </si>
  <si>
    <t>03/08/2006 (2063/4/18)</t>
  </si>
  <si>
    <t>Chhimek Bikash Bank Ltd. (B.S.)</t>
  </si>
  <si>
    <t>01/09/2006 (2063/5/16)</t>
  </si>
  <si>
    <t>Sahayogi Bikash Bank Ltd.  (B.S.)</t>
  </si>
  <si>
    <t>03/09/2006 (2063/5/18)</t>
  </si>
  <si>
    <t>Alpic Everest Finance Ltd.  (B.S.)</t>
  </si>
  <si>
    <t>07/09/2006 (2063/5/22)</t>
  </si>
  <si>
    <t>Nepal Development Bank Ltd. (B.S.)</t>
  </si>
  <si>
    <t>30/10/2006 (2063/7/13)</t>
  </si>
  <si>
    <t>Navadurga Finance Co. Ltd. (B.S.)</t>
  </si>
  <si>
    <t>12/12/2006 (2063/8/26)</t>
  </si>
  <si>
    <t>Gorkha Development Bank Ltd.</t>
  </si>
  <si>
    <t>31/12/2006 (2063/9/16)</t>
  </si>
  <si>
    <t>NMB &amp; NCML</t>
  </si>
  <si>
    <t>Ace Finance Co. Ltd. (B.S.)</t>
  </si>
  <si>
    <t>12/01/2007 (2063/9/28)</t>
  </si>
  <si>
    <t>Annapurna Finance Co. Ltd. (B.S.)</t>
  </si>
  <si>
    <t>15/01/2007 (2063/10/1)</t>
  </si>
  <si>
    <t>Swabalamban Bikash Bank Ltd. (B.S.)</t>
  </si>
  <si>
    <t>26/01/2007 (2063/10/14)</t>
  </si>
  <si>
    <t>Himchuli Bikash Bank Ltd.</t>
  </si>
  <si>
    <t>04/02/2007 (2063/10/21)</t>
  </si>
  <si>
    <t>Imperial Financial Institution Ltd.</t>
  </si>
  <si>
    <t>06/02/2007 (2063/10/23)</t>
  </si>
  <si>
    <t>Annapurna Bikash Bank Ltd. (B.S.)</t>
  </si>
  <si>
    <t>21/02/2007 (2063/11/9)</t>
  </si>
  <si>
    <t>Yeti Finance Ltd. (B.S.)</t>
  </si>
  <si>
    <t>05/03/2007 (2063/11/21)</t>
  </si>
  <si>
    <t>ICFC Bittiya Sanstha Ltd.</t>
  </si>
  <si>
    <t>08/03/2007 (2063/11/24)</t>
  </si>
  <si>
    <t>Civil Merchant Bittiya Sanstha Ltd.</t>
  </si>
  <si>
    <t>15/03/2007 (2063/12/1)</t>
  </si>
  <si>
    <t>Capital Merchant Banking &amp; Finance  Ltd.</t>
  </si>
  <si>
    <t>28/03/2007 (2063/12/14)</t>
  </si>
  <si>
    <t>Laxmi Bank Limited</t>
  </si>
  <si>
    <t>04/04/2007 (2063/12/21)</t>
  </si>
  <si>
    <t>Business Development Bank Ltd.</t>
  </si>
  <si>
    <t>18/04/2007 (2064/1/5)</t>
  </si>
  <si>
    <t>Nepal Express Finance Limited</t>
  </si>
  <si>
    <t>23/04/2007 (2064/1/10)</t>
  </si>
  <si>
    <t>04/05/2007 (2064/1/21)</t>
  </si>
  <si>
    <t>Siddhartha Bank Ltd.</t>
  </si>
  <si>
    <t>16/05/2007 (2064/2/2)</t>
  </si>
  <si>
    <t>Excel Development Bank Ltd.</t>
  </si>
  <si>
    <t>17/05/2007 (2064/2/3)</t>
  </si>
  <si>
    <t>Biratlaxmi Development Bank Ltd.</t>
  </si>
  <si>
    <t>18/05/2007 (2064/2/4)</t>
  </si>
  <si>
    <t>Malika Development Bank  Ltd.</t>
  </si>
  <si>
    <t>27/05/2007 (2064/2/13)</t>
  </si>
  <si>
    <t>Lumbini Bank  Ltd.</t>
  </si>
  <si>
    <t>29/05/2007 (2064/2/15)</t>
  </si>
  <si>
    <t>30/05/2007 (2064/2/16)</t>
  </si>
  <si>
    <t>06/06/2007 (2064/2/23)</t>
  </si>
  <si>
    <t>(with Rs. 100 premium on face value of Rs. 100)</t>
  </si>
  <si>
    <t>26/06/2007 (2064/3/12)</t>
  </si>
  <si>
    <t>Merchant Finance Co. Ltd.</t>
  </si>
  <si>
    <t>15/07/2007 (2064/3/31)</t>
  </si>
  <si>
    <t>Nepal Finance and Savings Company Limited (Bittiya Sanstha)</t>
  </si>
  <si>
    <t>Issue Approval</t>
  </si>
  <si>
    <t>(Fiscal Year 2007/2008)</t>
  </si>
  <si>
    <t>Seti Bittiya Sansthan Limited</t>
  </si>
  <si>
    <t>NFL</t>
  </si>
  <si>
    <t>Prudential Bittiya Sanstha Ltd.</t>
  </si>
  <si>
    <t>NIC Bank Ltd.</t>
  </si>
  <si>
    <t>Sanima Bikash Bank Ltd.</t>
  </si>
  <si>
    <t xml:space="preserve">Ace Development Bank Ltd. </t>
  </si>
  <si>
    <t>Gorkha Development Bank</t>
  </si>
  <si>
    <t>Business Development Bank</t>
  </si>
  <si>
    <t>Nepal Express Finance Ltd.</t>
  </si>
  <si>
    <t>Royal Merchant Banking &amp; Finance</t>
  </si>
  <si>
    <t>Kaski Finance Ltd.</t>
  </si>
  <si>
    <t>Clean Energy Development Bank</t>
  </si>
  <si>
    <t>Reliable Investment Bittiya Sanstha</t>
  </si>
  <si>
    <t>Lord Buddha Financial Institution</t>
  </si>
  <si>
    <t>Nepal Housing &amp; Merchant Finance</t>
  </si>
  <si>
    <t>Subechchha Bikash Bank</t>
  </si>
  <si>
    <t>Triveni Bikash Bank</t>
  </si>
  <si>
    <t>Himalayan General Insurance</t>
  </si>
  <si>
    <t>Nepal Investment Bank</t>
  </si>
  <si>
    <t>Nepal Awas Bikash Bitta Company</t>
  </si>
  <si>
    <t>Nabil Bank Ltd.</t>
  </si>
  <si>
    <t>Global Bank Ltd.</t>
  </si>
  <si>
    <t>Yeti Finance Ltd.</t>
  </si>
  <si>
    <t>NEFINSCO &amp; NCML</t>
  </si>
  <si>
    <t xml:space="preserve">NMB Bank Limited </t>
  </si>
  <si>
    <t>National Finance Limited (Bittiya Sanstha)</t>
  </si>
  <si>
    <t>Nepal Finance Limited</t>
  </si>
  <si>
    <t>Ratio</t>
  </si>
  <si>
    <t>Date of Issue Approval</t>
  </si>
  <si>
    <t>Nepali</t>
  </si>
  <si>
    <t>English</t>
  </si>
  <si>
    <t>Lumbini General Insurance</t>
  </si>
  <si>
    <t>Insurance</t>
  </si>
  <si>
    <t>Central Finance Limited</t>
  </si>
  <si>
    <t xml:space="preserve"> 2:1</t>
  </si>
  <si>
    <t>Finance</t>
  </si>
  <si>
    <t>Siddhartha Insurance Limited</t>
  </si>
  <si>
    <t>Nirdhan Uttan Bank Ltd.</t>
  </si>
  <si>
    <t xml:space="preserve"> 1:1.20</t>
  </si>
  <si>
    <t>Development Bank</t>
  </si>
  <si>
    <t>Nepal Share Markets Ltd</t>
  </si>
  <si>
    <t xml:space="preserve"> 1:1.5</t>
  </si>
  <si>
    <t>Infrastructure Development Bank</t>
  </si>
  <si>
    <t>Agricultural Development Bank</t>
  </si>
  <si>
    <t>Bank</t>
  </si>
  <si>
    <t>Kuber Merchant Banking &amp; Finance</t>
  </si>
  <si>
    <t>Prabhu Finance Company Ltd.</t>
  </si>
  <si>
    <t>IME Financial Institution</t>
  </si>
  <si>
    <t xml:space="preserve"> 1:1</t>
  </si>
  <si>
    <t>Paschimanchal Development Bank</t>
  </si>
  <si>
    <t xml:space="preserve"> 1:0.9</t>
  </si>
  <si>
    <t>Brikuti Bikash Bank Ltd.</t>
  </si>
  <si>
    <t xml:space="preserve"> 1:1.25</t>
  </si>
  <si>
    <t xml:space="preserve"> 1:3</t>
  </si>
  <si>
    <t>Nepal Merchant Banking &amp; Finance</t>
  </si>
  <si>
    <t xml:space="preserve"> 1:4</t>
  </si>
  <si>
    <t xml:space="preserve"> 5:1</t>
  </si>
  <si>
    <t>Sagarmatha Insurance Co</t>
  </si>
  <si>
    <t xml:space="preserve"> 10:3</t>
  </si>
  <si>
    <t>Siddhartha Development Bank</t>
  </si>
  <si>
    <t>Nepal Electricity Bond</t>
  </si>
  <si>
    <t>Other</t>
  </si>
  <si>
    <t>Nepal Development &amp; Employment</t>
  </si>
  <si>
    <t xml:space="preserve"> 3:1</t>
  </si>
  <si>
    <t xml:space="preserve"> 4:1</t>
  </si>
  <si>
    <t>Sanima Bikash Bank</t>
  </si>
  <si>
    <t xml:space="preserve">Paschimanchal Finance </t>
  </si>
  <si>
    <t>Kist Merchant Banking &amp; Finance</t>
  </si>
  <si>
    <t>Ace Development Bank</t>
  </si>
  <si>
    <t>Business Development</t>
  </si>
  <si>
    <t xml:space="preserve"> 1:2.5</t>
  </si>
  <si>
    <t xml:space="preserve"> 1:2</t>
  </si>
  <si>
    <t xml:space="preserve"> 5:3</t>
  </si>
  <si>
    <t>ICFC Bittiya Sanstha</t>
  </si>
  <si>
    <t>Shikhar Bittiya Sanstha Ltd.</t>
  </si>
  <si>
    <t>ILFC Ltd.</t>
  </si>
  <si>
    <t xml:space="preserve"> 1:3.5</t>
  </si>
  <si>
    <t>Annapurna Bikash Bank</t>
  </si>
  <si>
    <t>Sahayoki Bikash Bank</t>
  </si>
  <si>
    <t>Sagarmatha Merchant Finance</t>
  </si>
  <si>
    <t>Shree Investment Finance Co</t>
  </si>
  <si>
    <t>Premier Insurance</t>
  </si>
  <si>
    <t xml:space="preserve"> 1:1.3</t>
  </si>
  <si>
    <t>Standard Finance Limited</t>
  </si>
  <si>
    <t>Guheswori Merchant Banking &amp;</t>
  </si>
  <si>
    <t xml:space="preserve"> 1:2.25</t>
  </si>
  <si>
    <t>Kathmandu Finance Ltd.</t>
  </si>
  <si>
    <t>Neco Insurance</t>
  </si>
  <si>
    <t>National Hydro Power Company</t>
  </si>
  <si>
    <t>Hydro power</t>
  </si>
  <si>
    <t>Machchhapurchhre Bank Ltd.</t>
  </si>
  <si>
    <t xml:space="preserve"> 10:6</t>
  </si>
  <si>
    <t>Gandaki Bikash Bank</t>
  </si>
  <si>
    <t>Pashupati Development Bank Ltd.</t>
  </si>
  <si>
    <t>Sector</t>
  </si>
  <si>
    <t>Om Finance Limited</t>
  </si>
  <si>
    <t>Union Finance Limited</t>
  </si>
  <si>
    <t>Kist Merchant &amp; Finance Ltd.</t>
  </si>
  <si>
    <t>Srijana Finance</t>
  </si>
  <si>
    <t>Swabalamban bank</t>
  </si>
  <si>
    <t xml:space="preserve"> 1:1.4</t>
  </si>
  <si>
    <t>Nepal Srilanka Merchant Bank</t>
  </si>
  <si>
    <t>National Finance Ltd.</t>
  </si>
  <si>
    <t xml:space="preserve"> 1:0.4</t>
  </si>
  <si>
    <t>Nepal Bangladesh Bank Ltd.</t>
  </si>
  <si>
    <t>Bageswori Bikash Bank</t>
  </si>
  <si>
    <t>Pokhara Finance Ltd.</t>
  </si>
  <si>
    <t>IME Financial Institution Ltd.</t>
  </si>
  <si>
    <t>Bank of Asia Nepal Ltd</t>
  </si>
  <si>
    <t>Nepal Bikash Bank</t>
  </si>
  <si>
    <t>Citizens Bank International Ltd.</t>
  </si>
  <si>
    <t>Universal Finance Ltd.</t>
  </si>
  <si>
    <t>Api Finance Ltd.</t>
  </si>
  <si>
    <t>National Life Insurance</t>
  </si>
  <si>
    <t xml:space="preserve"> 1:5</t>
  </si>
  <si>
    <t>Premier Finance Ltd.</t>
  </si>
  <si>
    <t xml:space="preserve"> 5:2</t>
  </si>
  <si>
    <t>Sunrise Bank Ltd.</t>
  </si>
  <si>
    <t>World Merchant Banking &amp; Finance</t>
  </si>
  <si>
    <t>Imperial Finance Ltd.</t>
  </si>
  <si>
    <t>Prime Commercial Bank</t>
  </si>
  <si>
    <t>Madyamachal Gramin Bikash Bank</t>
  </si>
  <si>
    <t>Ace Development Bank Ltd.</t>
  </si>
  <si>
    <t xml:space="preserve"> 1:0.64</t>
  </si>
  <si>
    <t>ELITE</t>
  </si>
  <si>
    <t>NMB Bank Ltd.</t>
  </si>
  <si>
    <t>DCBL</t>
  </si>
  <si>
    <t>Arun Valley Hydropower Development</t>
  </si>
  <si>
    <t xml:space="preserve">Lumbini Finance &amp; Leasing </t>
  </si>
  <si>
    <t>Narayani Development Bank</t>
  </si>
  <si>
    <t>Patan Finance Ltd.</t>
  </si>
  <si>
    <t>Nepal Share Markets Ltd.</t>
  </si>
  <si>
    <t xml:space="preserve"> 1:3.629</t>
  </si>
  <si>
    <t>Excel Development Bank</t>
  </si>
  <si>
    <t>Central Finance Ltd.</t>
  </si>
  <si>
    <t>Crystal Finance Limited</t>
  </si>
  <si>
    <t>Chilime Jalbidhut Company Ltd.</t>
  </si>
  <si>
    <t>CIT &amp; NCML</t>
  </si>
  <si>
    <t>Vibor Bikash Bank</t>
  </si>
  <si>
    <t>Navdurga Finance Ltd.</t>
  </si>
  <si>
    <t xml:space="preserve"> 1:1.2</t>
  </si>
  <si>
    <t>Public Development Bank</t>
  </si>
  <si>
    <t>General Finance Ltd.</t>
  </si>
  <si>
    <t>2066/2/31</t>
  </si>
  <si>
    <t>Malika Bikash Bank Ltd.</t>
  </si>
  <si>
    <t xml:space="preserve"> 1:1.6</t>
  </si>
  <si>
    <t>Sagarmatha Merchant &amp; Finance</t>
  </si>
  <si>
    <t>Lord Buddha Finance Ltd.</t>
  </si>
  <si>
    <t>Types of Securities</t>
  </si>
  <si>
    <t>(Fiscal Year 2008/2009)</t>
  </si>
  <si>
    <t>Public</t>
  </si>
  <si>
    <t>Miteri Development Bank</t>
  </si>
  <si>
    <t>2066/04/32</t>
  </si>
  <si>
    <t>Mahakali Bikash Bank</t>
  </si>
  <si>
    <t>Asian Life insurance company Ltd.</t>
  </si>
  <si>
    <t>Kasthamandap Development Bank</t>
  </si>
  <si>
    <t>Resunga Bikash Bank</t>
  </si>
  <si>
    <t>Civil Capital</t>
  </si>
  <si>
    <t>Pathibhara Bikash Bank Ltd.</t>
  </si>
  <si>
    <t>Udhyam Bikas Bank Ltd</t>
  </si>
  <si>
    <t>Nerude Laghubitta Bikas Bank Ltd.</t>
  </si>
  <si>
    <t>Sewa Bikas Bank Ltd</t>
  </si>
  <si>
    <t>City Development Bank Ltd</t>
  </si>
  <si>
    <t>Nilgiri Vikas Bank Ltd</t>
  </si>
  <si>
    <t>Elite Capital</t>
  </si>
  <si>
    <t>NMB Bank Ltd</t>
  </si>
  <si>
    <t>Mankamana Bikas Bank Ltd</t>
  </si>
  <si>
    <t>Gaurishankar Development Bank Ltd</t>
  </si>
  <si>
    <t>Agricultural Development Bank Ltd</t>
  </si>
  <si>
    <t>Prime Life Insurance Co. Ltd.</t>
  </si>
  <si>
    <t>Surya Life Insurance Co. Ltd.</t>
  </si>
  <si>
    <t>Zenith Finance Ltd</t>
  </si>
  <si>
    <t>2066/11/018</t>
  </si>
  <si>
    <t>ShuvaLaxmi Finace Ltd</t>
  </si>
  <si>
    <t>Alpine Development Bank Ltd</t>
  </si>
  <si>
    <t>Diyalo Bikas Bank Ltd</t>
  </si>
  <si>
    <t>Western Development Bank Ltd</t>
  </si>
  <si>
    <t>Suryadarshan Finance Company Ltd</t>
  </si>
  <si>
    <t>Unique Financial Institution Ltd</t>
  </si>
  <si>
    <t>Seti Bittiya Sanstha Ltd</t>
  </si>
  <si>
    <t>Arniko Development Bank Ltd</t>
  </si>
  <si>
    <t>Growmore</t>
  </si>
  <si>
    <t>Swastik Merchant Finance Co. Ltd</t>
  </si>
  <si>
    <t>Bisawa Bikas Bank Ltd</t>
  </si>
  <si>
    <t>Arun Finance Ltd</t>
  </si>
  <si>
    <t>Kankai Bikas Bank Ltd</t>
  </si>
  <si>
    <t>Valley Finance Ltd</t>
  </si>
  <si>
    <t>CIT&amp;NCML</t>
  </si>
  <si>
    <t>Karnali Bikas Bank Ltd</t>
  </si>
  <si>
    <t>Nefinsco</t>
  </si>
  <si>
    <t>Garima Bikas Bank Ltd</t>
  </si>
  <si>
    <t>Kabeli Bikas Bank Ltd</t>
  </si>
  <si>
    <t>Jyoti Bikas Bank Ltd</t>
  </si>
  <si>
    <t>Himalaya Finance Ltd</t>
  </si>
  <si>
    <t>Tinau Bikas Bank Ltd</t>
  </si>
  <si>
    <t>2067/3/32</t>
  </si>
  <si>
    <t>(Fiscal Year 2009/2010)</t>
  </si>
  <si>
    <t>Goodwill Finance Ltd</t>
  </si>
  <si>
    <t>Birgung Finance Ltd.</t>
  </si>
  <si>
    <t xml:space="preserve"> 1:3.9238</t>
  </si>
  <si>
    <t xml:space="preserve"> 1:2.1</t>
  </si>
  <si>
    <t xml:space="preserve"> 1:4.0764</t>
  </si>
  <si>
    <t>Alliance Insurance Company Ltd.</t>
  </si>
  <si>
    <t xml:space="preserve"> 10:4</t>
  </si>
  <si>
    <t>1:2</t>
  </si>
  <si>
    <t>Kuber Merchant Finance Ltd</t>
  </si>
  <si>
    <t>Nepal Life Insurance Compnay Ltd.</t>
  </si>
  <si>
    <t>4:1</t>
  </si>
  <si>
    <t>HImchuli Bikas Bank Ltd</t>
  </si>
  <si>
    <t>1:3.45</t>
  </si>
  <si>
    <t>Nepal SBI Bank Limited</t>
  </si>
  <si>
    <t xml:space="preserve"> 1:3.375</t>
  </si>
  <si>
    <t>2,:1</t>
  </si>
  <si>
    <t>1:2.1</t>
  </si>
  <si>
    <t>Capital Merchant Banking &amp; Finance Ltd</t>
  </si>
  <si>
    <t>1:1.5</t>
  </si>
  <si>
    <t>Annapurna Bikas Bank Ltd</t>
  </si>
  <si>
    <t>1:2.2</t>
  </si>
  <si>
    <t>Triveni Bikas Bank Ltd</t>
  </si>
  <si>
    <t>1:1</t>
  </si>
  <si>
    <t>CMB Finance Ltd</t>
  </si>
  <si>
    <t>2:1</t>
  </si>
  <si>
    <t>Pashupati Development Bank Ltd</t>
  </si>
  <si>
    <t>1:2.5</t>
  </si>
  <si>
    <t>Om Finance Ltd</t>
  </si>
  <si>
    <t>United Finance Ltd</t>
  </si>
  <si>
    <t>Right Share Issue Approval</t>
  </si>
  <si>
    <t>2066/1012</t>
  </si>
  <si>
    <t>Yeti Finance Ltd</t>
  </si>
  <si>
    <t>Prudential Finance Co. Ltd.</t>
  </si>
  <si>
    <t>Siddhartha Bank Ltd</t>
  </si>
  <si>
    <t>Sahayogi Vikas Bank Ltd</t>
  </si>
  <si>
    <t>3:1</t>
  </si>
  <si>
    <t>Sunrise Bank Ltd</t>
  </si>
  <si>
    <t>10:3</t>
  </si>
  <si>
    <t>Gorkha Finance Ltd</t>
  </si>
  <si>
    <t>Subhechha Bikas Bank Ltd.</t>
  </si>
  <si>
    <t>1.1.1</t>
  </si>
  <si>
    <t>Citizens Bank Internationl Ltd</t>
  </si>
  <si>
    <t>Merchant Finance Co. Ltd</t>
  </si>
  <si>
    <t>1:3</t>
  </si>
  <si>
    <t>Narayani National Finance Ltd</t>
  </si>
  <si>
    <t>Clean Energy Development Bank Ltd</t>
  </si>
  <si>
    <t>1:2.4</t>
  </si>
  <si>
    <t>Infrastructure Development Bank Ltd</t>
  </si>
  <si>
    <t>Gandaki Bikas Bank Ltd</t>
  </si>
  <si>
    <t>Amount of Securities Registered</t>
  </si>
  <si>
    <t>Amount of Public Issue</t>
  </si>
  <si>
    <t>Bagmati Development Bank Ltd</t>
  </si>
  <si>
    <t>Share</t>
  </si>
  <si>
    <t>Nepal SBI Bank Ltd</t>
  </si>
  <si>
    <t>Nabil Investment</t>
  </si>
  <si>
    <t>Manjushree Financial Institution Ltd</t>
  </si>
  <si>
    <t>NCM &amp; CIT</t>
  </si>
  <si>
    <t>First Micro Finance Dev. Bank Ltd</t>
  </si>
  <si>
    <t>Ace Capital Ltd</t>
  </si>
  <si>
    <t>Nepal Consumer Dev. Bank Ltd</t>
  </si>
  <si>
    <t>CIT &amp; NMB Cap</t>
  </si>
  <si>
    <t>Summit Micro Finance Dev. Bank Ltd</t>
  </si>
  <si>
    <t>Janata Bank Nepal Ltd</t>
  </si>
  <si>
    <t>NMB, CIT &amp; Civil Cap.</t>
  </si>
  <si>
    <t>Metro Development Bank Ltd</t>
  </si>
  <si>
    <t>NCM</t>
  </si>
  <si>
    <t>Kanchan Development Bank Ltd</t>
  </si>
  <si>
    <t>Elite Cap</t>
  </si>
  <si>
    <t>Gulmi Bikas Bank Ltd</t>
  </si>
  <si>
    <t>Tourism Development Bank Ltd</t>
  </si>
  <si>
    <t>NCM&amp;CIT</t>
  </si>
  <si>
    <t>Pacific Development Bank Ltd</t>
  </si>
  <si>
    <t>Lotus Investment Finance Ltd</t>
  </si>
  <si>
    <t xml:space="preserve">Rising Development Bank Ltd </t>
  </si>
  <si>
    <t>Global Bank Ltd</t>
  </si>
  <si>
    <t>Paschimanchal Garmin Bikas Bank Ltd</t>
  </si>
  <si>
    <t>Khandbari Development Bank Ltd</t>
  </si>
  <si>
    <t>FY 2068/069 (2011-12)</t>
  </si>
  <si>
    <t>Unique Finance Ltd</t>
  </si>
  <si>
    <t>Nabil Inv.</t>
  </si>
  <si>
    <t>Patan Finance Ltd</t>
  </si>
  <si>
    <t>Vibor Capital</t>
  </si>
  <si>
    <t>Ace Capital</t>
  </si>
  <si>
    <t>Navadurga Finance Company Ltd</t>
  </si>
  <si>
    <t>5:1</t>
  </si>
  <si>
    <t>Bageshwori Development Bank Ltd</t>
  </si>
  <si>
    <t>NMB Capital</t>
  </si>
  <si>
    <t>Nepal Express Finance Ltd</t>
  </si>
  <si>
    <t>100:11.881</t>
  </si>
  <si>
    <t>S.N.</t>
  </si>
  <si>
    <t>Name of the Company</t>
  </si>
  <si>
    <t>No. of Share</t>
  </si>
  <si>
    <t>Approval Date</t>
  </si>
  <si>
    <t xml:space="preserve">Share Group After Sale </t>
  </si>
  <si>
    <t>Annapurna Finance Co. Ltd</t>
  </si>
  <si>
    <t>Secondary Offering Approval</t>
  </si>
  <si>
    <t>Bright Development Bank Ltd</t>
  </si>
  <si>
    <t>Kankrebihar Bikas Bank Ltd</t>
  </si>
  <si>
    <t>Innovative Development Bank Ltd</t>
  </si>
  <si>
    <t>Reliance Finance Ltd</t>
  </si>
  <si>
    <t>International Development Bank Ltd</t>
  </si>
  <si>
    <t>Civic Development Bank Ltd</t>
  </si>
  <si>
    <t>Civil Bank Ltd</t>
  </si>
  <si>
    <t>CIT, NCM, Nabil. Ace Capital</t>
  </si>
  <si>
    <t>Laxmi Capital Ltd</t>
  </si>
  <si>
    <t>Nabil Capital</t>
  </si>
  <si>
    <t>Agriculture Development Bank Ltd</t>
  </si>
  <si>
    <t>……….</t>
  </si>
  <si>
    <t>Swarojgar Laghu Bitta Bikas Bank Ltd</t>
  </si>
  <si>
    <t>Jebills Finance Ltd</t>
  </si>
  <si>
    <t>Commerz &amp; Trust Bank Nepal Ltd</t>
  </si>
  <si>
    <t>CIT, Growmore, Nabil. Civil Capital</t>
  </si>
  <si>
    <t>NLG Insurance Company Ltd</t>
  </si>
  <si>
    <t>Civil</t>
  </si>
  <si>
    <t>Siddharth Bank Ltd</t>
  </si>
  <si>
    <t>Sindhu Bikas Bank Ltd</t>
  </si>
  <si>
    <t>Jhimruk Bikas Bank Ltd</t>
  </si>
  <si>
    <t>Bank of Kathmandu Ltd</t>
  </si>
  <si>
    <t>Everest Bank Ltd</t>
  </si>
  <si>
    <t>Hydro</t>
  </si>
  <si>
    <t>Nepal Investment Bank Ltd</t>
  </si>
  <si>
    <t>Namaste Bittiya Sanstha Ltd</t>
  </si>
  <si>
    <t>Gaumukhi Bikas Bank Ltd</t>
  </si>
  <si>
    <t>Mega Bank Nepal Ltd</t>
  </si>
  <si>
    <t>Cit, Nabil, NIBL, NMB</t>
  </si>
  <si>
    <t>Mission Development Bank Ltd</t>
  </si>
  <si>
    <t>Sana Kisan Bikas Bank Ltd</t>
  </si>
  <si>
    <t>Himalaya Bank Ltd</t>
  </si>
  <si>
    <t>Hamro Bikas Bank Ltd</t>
  </si>
  <si>
    <t>FY 2069/70 (2012-13)</t>
  </si>
  <si>
    <t>1:.066</t>
  </si>
  <si>
    <t>NMB Cap</t>
  </si>
  <si>
    <t>Shrijana Finance Ltd</t>
  </si>
  <si>
    <t>1:.2</t>
  </si>
  <si>
    <t>Nepal Bank Ltd</t>
  </si>
  <si>
    <t>1:9.515729</t>
  </si>
  <si>
    <t>Cit, Civil</t>
  </si>
  <si>
    <t>2070/2/29</t>
  </si>
  <si>
    <t>2070/02/29</t>
  </si>
  <si>
    <t>Bonus Share Registration</t>
  </si>
  <si>
    <t>Date of registration</t>
  </si>
  <si>
    <t>Swabalamban Laghubitta Bikas Bank Ltd</t>
  </si>
  <si>
    <t>Prudential Finace Ltd</t>
  </si>
  <si>
    <t>Neco Insurance Ltd</t>
  </si>
  <si>
    <t>Sagarmatha Merchant Banking &amp; Fin Ltd</t>
  </si>
  <si>
    <t>Yeti Finace Ltd</t>
  </si>
  <si>
    <t>Fewa Finance Ltd</t>
  </si>
  <si>
    <t>Salt Trading Corporation Ltd</t>
  </si>
  <si>
    <t>Asain Life Insurance Company Ltd</t>
  </si>
  <si>
    <t>Subhechha Bikas Bank Ltd</t>
  </si>
  <si>
    <t>Sagarmatha Insurance Co. Ltd</t>
  </si>
  <si>
    <t>Kathmandu Finance Ltd</t>
  </si>
  <si>
    <t>National Life Insurance Company Ltd</t>
  </si>
  <si>
    <t>Nepal Insurance Company Ltd</t>
  </si>
  <si>
    <t>Bank Of Kathmandu Ltd</t>
  </si>
  <si>
    <t>Nerude Laghubitta Bikas Bank Ltd</t>
  </si>
  <si>
    <t>Api Finance Ltd</t>
  </si>
  <si>
    <t xml:space="preserve">Biratlaxmi Bikas Bank Ltd </t>
  </si>
  <si>
    <t>Paschimancha Finance Ltd</t>
  </si>
  <si>
    <t>2069/911</t>
  </si>
  <si>
    <t>Manjushree Finance Ltd</t>
  </si>
  <si>
    <t>Nabil Bank Ltd</t>
  </si>
  <si>
    <t>Lumbini General Insurance Company Ltd</t>
  </si>
  <si>
    <t>Siddharth Finance Ltd</t>
  </si>
  <si>
    <t>Navdurga Finance Company Ltd</t>
  </si>
  <si>
    <t xml:space="preserve">Citizen Investment Trust Ltd </t>
  </si>
  <si>
    <t>Soaltee Hotel Ltd</t>
  </si>
  <si>
    <t>Chilime Hydropower Company Ltd</t>
  </si>
  <si>
    <t>Prabhu Finance Ltd</t>
  </si>
  <si>
    <t>Nilgiri Bikas Bank L5d</t>
  </si>
  <si>
    <t>Imperial Finance Ltd</t>
  </si>
  <si>
    <t>Reliable Fianance Ltd</t>
  </si>
  <si>
    <t>Standard Chartered Bank Nepal Ltd</t>
  </si>
  <si>
    <t>Life Insurance Corporation (Nepal) Ltd</t>
  </si>
  <si>
    <t>Guheshwori Merchant Banking and Finance Ltd</t>
  </si>
  <si>
    <t>Bhrikuti Development Bank Ltd</t>
  </si>
  <si>
    <t>Prime Commercial Bank Ltd</t>
  </si>
  <si>
    <t>Metiri Development Bank Ltd</t>
  </si>
  <si>
    <t>Arun Valley Hydropower Ltd</t>
  </si>
  <si>
    <t xml:space="preserve">Lumbini Bank Ltd </t>
  </si>
  <si>
    <t>Muktinath Bikas Bank Ltd</t>
  </si>
  <si>
    <t>Lumbini Finance and Leasing Company Ltd</t>
  </si>
  <si>
    <t>Global IME Bank Ltd</t>
  </si>
  <si>
    <t>Surya Life Insurance Company Ltd</t>
  </si>
  <si>
    <t xml:space="preserve">Tinau Bikas Bank Ltd </t>
  </si>
  <si>
    <t>Prime Life Insurance Company Ltd</t>
  </si>
  <si>
    <t>Asian Life Insurance Company Ltd</t>
  </si>
  <si>
    <t>Excel Development Bank Ltd</t>
  </si>
  <si>
    <t>2070/2/30</t>
  </si>
  <si>
    <t>Seti Finance Ltd</t>
  </si>
  <si>
    <t>Siddharth Insurance  Ltd</t>
  </si>
  <si>
    <t>Shares</t>
  </si>
  <si>
    <t>NCML&amp; CIT</t>
  </si>
  <si>
    <t>Fi nace</t>
  </si>
  <si>
    <t>DCBL Bank Ltd</t>
  </si>
  <si>
    <t>Kamana Bikas Bank Ltd</t>
  </si>
  <si>
    <t>Country Development Bank Ltd</t>
  </si>
  <si>
    <t>Corporate Development Bank Ltd</t>
  </si>
  <si>
    <t>Chilime Hydro Power Co. Ltd.</t>
  </si>
  <si>
    <t>Gurans Life Insurance Co. Ltd</t>
  </si>
  <si>
    <t>Rara Bikas Bank Ltd</t>
  </si>
  <si>
    <t>Multi purpose Finance Co. Ltd</t>
  </si>
  <si>
    <t>Hama Merchant &amp; Finance Ltd</t>
  </si>
  <si>
    <t>Shangrila Bikas Bank Ltd</t>
  </si>
  <si>
    <t>Shine Development Bank Ltd</t>
  </si>
  <si>
    <t>Remarks</t>
  </si>
  <si>
    <t>Civil Capital .</t>
  </si>
  <si>
    <t>Professi onal Bikas Bank Ltd</t>
  </si>
  <si>
    <t>Purni ma Bikas Bank Ltd</t>
  </si>
  <si>
    <t>Mukti nath Bikas Bank Ltd</t>
  </si>
  <si>
    <t>Bhargav Bikas Bank Ltd</t>
  </si>
  <si>
    <t>(Fiscal Year 2010/11)</t>
  </si>
  <si>
    <t>Shares ( for people residing in the industry affected area)</t>
  </si>
  <si>
    <t>1344000 kitta at Rs 408.36 with premium Rs 308.36</t>
  </si>
  <si>
    <t>Shikhar Finance Ltd</t>
  </si>
  <si>
    <t>Roy al Merchant Banking &amp; Finance Ltd</t>
  </si>
  <si>
    <t>Nirdhan Utthan Bank Ltd</t>
  </si>
  <si>
    <t>Kumari Bank Ltd</t>
  </si>
  <si>
    <t>Nabil Inv .</t>
  </si>
  <si>
    <t>Sanima Bikas Bank Ltd</t>
  </si>
  <si>
    <t>Reliable Finance Ltd</t>
  </si>
  <si>
    <t>Elite</t>
  </si>
  <si>
    <t>Mahakali Bikas Bank Ltd</t>
  </si>
  <si>
    <t>Butwal Finace Ltd</t>
  </si>
  <si>
    <t>Lord Buddha Finance Ltd</t>
  </si>
  <si>
    <t>General Finance Ltd</t>
  </si>
  <si>
    <t>Chhimek Laghubitta Bikas Bank Ltd</t>
  </si>
  <si>
    <t>Kaski Finance Ltd</t>
  </si>
  <si>
    <t>Ev erest Finance Ltd</t>
  </si>
  <si>
    <t>Pathibhara Bikas Bank Ltd</t>
  </si>
  <si>
    <t>Biratlaxmi Bikas Bank Ltd</t>
  </si>
  <si>
    <t>Sunrise Bank Limited</t>
  </si>
  <si>
    <t>Deprosc Laghubitta Bikas Bank Ltd</t>
  </si>
  <si>
    <t>Resunga Bikas Bank Ltd</t>
  </si>
  <si>
    <t>Bhajuratna Finance &amp; Sav ing Co. Ltd</t>
  </si>
  <si>
    <t>N.B. Insurance Company Ltd</t>
  </si>
  <si>
    <t>Miteri Development Bank Ltd</t>
  </si>
  <si>
    <t>Kasthamandap Development Bank Ltd</t>
  </si>
  <si>
    <t>2067/04/31</t>
  </si>
  <si>
    <t>Sanima Mai Hydro Power Ltd (For Local People)</t>
  </si>
  <si>
    <t>Rular Microfinance Development Center Ltd</t>
  </si>
  <si>
    <t>Ace Cap</t>
  </si>
  <si>
    <t>Manaslu Bikas Bank Ltd</t>
  </si>
  <si>
    <t>Life Insurance Coporation (Nepal)  Ltd</t>
  </si>
  <si>
    <t>4:.1</t>
  </si>
  <si>
    <t xml:space="preserve">Insurance </t>
  </si>
  <si>
    <t>Naya Nepal Laghubitta Bikas Bank Ltd</t>
  </si>
  <si>
    <t xml:space="preserve">Sanima Mai Hydro Power Ltd </t>
  </si>
  <si>
    <t>NCM Merchan Banking</t>
  </si>
  <si>
    <t>Kalika Micro Credit Development Bank Ltd</t>
  </si>
  <si>
    <t>CIT, Civil Capital</t>
  </si>
  <si>
    <t>Nagbeli Laghubitta Bikas Bank Ltd</t>
  </si>
  <si>
    <t>Cosmos Development Bank Ltd</t>
  </si>
  <si>
    <t>Mithila Laghubitta Bikas Bank Ltd</t>
  </si>
  <si>
    <t>Nepal Community Dev Bank Ltd</t>
  </si>
  <si>
    <t>CIT, Civil Capital, Growmore, Nabil Capital, NCM</t>
  </si>
  <si>
    <t xml:space="preserve">Ridi Hydropower Development Company Ltd </t>
  </si>
  <si>
    <t>Mount Makalu Development Bank Ltd</t>
  </si>
  <si>
    <t>NIC Asia Bank Ltd</t>
  </si>
  <si>
    <t>Sahara Bikas Bank Ltd</t>
  </si>
  <si>
    <t>Elite Capital Ltd</t>
  </si>
  <si>
    <t>Barun Hydropower Co. Ltd ( For local People)</t>
  </si>
  <si>
    <t>Ekata Bikas Bank Ltd</t>
  </si>
  <si>
    <t>Laxmi Laghubitta Sanstha Ltd</t>
  </si>
  <si>
    <t>2071/2/29</t>
  </si>
  <si>
    <t>FY 2070/71 (2013-14)</t>
  </si>
  <si>
    <t>Ridi Hydropower Development Company Ltd (for local People)</t>
  </si>
  <si>
    <t>Matribhumi Bikas Bank Ltd</t>
  </si>
  <si>
    <t>Century Commercial Bank Ltd</t>
  </si>
  <si>
    <t>Garima Bikas Bank Lted</t>
  </si>
  <si>
    <t>Growmore Capital</t>
  </si>
  <si>
    <t>Gurans Life Insurance Company Ltd</t>
  </si>
  <si>
    <t>Nilgiri Bikas Bank Ltd</t>
  </si>
  <si>
    <t>Siddharth Insurance Ltd</t>
  </si>
  <si>
    <t>Bishwo Bikas Bank Ltd</t>
  </si>
  <si>
    <t>Kathmandu Finace Ltd</t>
  </si>
  <si>
    <t xml:space="preserve">Finance </t>
  </si>
  <si>
    <t xml:space="preserve">Himalayan General Insurance </t>
  </si>
  <si>
    <t>Prudentioanl Insurance Co Ltd</t>
  </si>
  <si>
    <t>Lumbini General Insurance Co Ltd</t>
  </si>
  <si>
    <t>Butwal Power Company Ltd</t>
  </si>
  <si>
    <t>Arun Valley Hydropower Copmany Ltd</t>
  </si>
  <si>
    <t>Shikhar Insurance Company Ltd</t>
  </si>
  <si>
    <t>NIBL Capital</t>
  </si>
  <si>
    <t>Allinace Insurance Company Ltd</t>
  </si>
  <si>
    <t xml:space="preserve">Growmore </t>
  </si>
  <si>
    <t>Shine Resunga Development Bank Ltd</t>
  </si>
  <si>
    <t>Innovative Development BanK Ltd</t>
  </si>
  <si>
    <t>Serial no. of Shares</t>
  </si>
  <si>
    <t>From</t>
  </si>
  <si>
    <t>To</t>
  </si>
  <si>
    <t>Paschimanchal Finance Company Ltd</t>
  </si>
  <si>
    <t>Prudential Insurance Company Ltd</t>
  </si>
  <si>
    <t>Nepal Life Insurance Company Ltd</t>
  </si>
  <si>
    <t>Lalitpur Finance Ltd</t>
  </si>
  <si>
    <t>Himalayan Bank Ltd</t>
  </si>
  <si>
    <t>Shahyogi Bikas Bank Ltd</t>
  </si>
  <si>
    <t>Sagarmatha Insurance Compnay Ltd</t>
  </si>
  <si>
    <t>Janaki Finance Ltd</t>
  </si>
  <si>
    <t>Malika Bikas Bank Ltd</t>
  </si>
  <si>
    <t>Arun Valley Hydropower Company Ltd</t>
  </si>
  <si>
    <t>Sanima Bank Ltd</t>
  </si>
  <si>
    <t>Shree Investment Finance Ltd</t>
  </si>
  <si>
    <t>Kailasha Bikas Bank Ltd</t>
  </si>
  <si>
    <t>premier Insurance Company Ltd</t>
  </si>
  <si>
    <t>ICFC Finance Ltd</t>
  </si>
  <si>
    <t>Rising Development Bank Ltd</t>
  </si>
  <si>
    <t>Janta Bank Nepal  Ltd</t>
  </si>
  <si>
    <t>Commertz and Trust Bank Nepal Ltd</t>
  </si>
  <si>
    <t>Khandbari Bikas Bank Ltd</t>
  </si>
  <si>
    <t>Sammit Microfinance Development Bank Ltd</t>
  </si>
  <si>
    <t>Civil Merchant Bittiya Sanstha Ltd</t>
  </si>
  <si>
    <t>Guheswori Merchant Banking &amp; Finance Ltd</t>
  </si>
  <si>
    <t>Swablamban Laghubitta Bikas Bank Ltd</t>
  </si>
  <si>
    <t>Sahayogi Bikas Bank Ltd</t>
  </si>
  <si>
    <t>Lumbini Bank Ltd</t>
  </si>
  <si>
    <t>Everest Finance Ltd</t>
  </si>
  <si>
    <t>Diprox Laghubitta Bikas Bank Ltd</t>
  </si>
  <si>
    <t>Sanakisan Bikas Bank Ltd</t>
  </si>
  <si>
    <t>Ace Development Bank Ltd</t>
  </si>
  <si>
    <t>Nepal Awas Finace Ltd</t>
  </si>
  <si>
    <t>2/29/2071</t>
  </si>
  <si>
    <t>Purnima Bikas Bank Ltd</t>
  </si>
  <si>
    <t>Alliance Insurance Copmany Ltd</t>
  </si>
  <si>
    <t>22/10/2070</t>
  </si>
  <si>
    <t>Commercial Bank</t>
  </si>
  <si>
    <t>Finance Company</t>
  </si>
  <si>
    <t>Insurance Company</t>
  </si>
  <si>
    <t>Hydro Power Company</t>
  </si>
  <si>
    <t>Manufacturing and Processing Company</t>
  </si>
  <si>
    <t>Trading Company</t>
  </si>
  <si>
    <t>Mutual Funds</t>
  </si>
  <si>
    <t>Hotels</t>
  </si>
  <si>
    <t>Others</t>
  </si>
  <si>
    <t>Right Share</t>
  </si>
  <si>
    <t>Promoters Share</t>
  </si>
  <si>
    <t>Offer Documents</t>
  </si>
  <si>
    <t>Kalinchowk Development Bank Ltd</t>
  </si>
  <si>
    <t>Sagarmatha Merchang Banking &amp; Finance Ltd</t>
  </si>
  <si>
    <t>Units</t>
  </si>
  <si>
    <t>Global IME BanK Ltd</t>
  </si>
  <si>
    <t>NIBL Sambridhi Fund-1</t>
  </si>
  <si>
    <t>Siddharth Bank  Ltd</t>
  </si>
  <si>
    <t>Upper Tamakoshi Hydro Ltd</t>
  </si>
  <si>
    <t xml:space="preserve">Ordinary </t>
  </si>
  <si>
    <t>for local people 10590000 Kitta,for particapants of employees provident  fund 18299520, for loan provider institutios' emplyees 3049920 kitta and  for employees of upper tamakoshi and nepal electricity authority 4066560 kitta.</t>
  </si>
  <si>
    <t>Rapti Bheri Bikas Bank Ltd</t>
  </si>
  <si>
    <t>Api Power Company Ltd</t>
  </si>
  <si>
    <t>Laxmi Value Fund</t>
  </si>
  <si>
    <t>Janauthhan Samudaik Laghu Bitta Bikas Bank Ltd</t>
  </si>
  <si>
    <t>Barun Hydropower Compnay Ltd</t>
  </si>
  <si>
    <t>Mirmire Microfinance Dev Bank Ltd</t>
  </si>
  <si>
    <t>ILFCO Micro Finance Bittiya Sanstha Ltd</t>
  </si>
  <si>
    <t>Bhaktapur Fiance Ltd</t>
  </si>
  <si>
    <t>Bijaya Laghubitta Bittiya Sanstha Ltd</t>
  </si>
  <si>
    <t>Sajha Bikas Bank Ltd</t>
  </si>
  <si>
    <t xml:space="preserve">Sanima Bank Ltd </t>
  </si>
  <si>
    <t>Kisan Micro Finance Bittiya Sanstha Ltd</t>
  </si>
  <si>
    <t>Clean Village Microfinance Bittya Sanstha Ltd</t>
  </si>
  <si>
    <t>Mahila Sahayatra Microfinance Bittya Sanstha Ltd</t>
  </si>
  <si>
    <t>Reliable Microfinance Bittya Sanstha Ltd</t>
  </si>
  <si>
    <t>2072/02/31</t>
  </si>
  <si>
    <t>Womi Microfinance Bittya Sanstha Ltd</t>
  </si>
  <si>
    <t xml:space="preserve">Everest Bank Ltd </t>
  </si>
  <si>
    <t>For local Investors</t>
  </si>
  <si>
    <t>FY 2071/72 (2014-15)</t>
  </si>
  <si>
    <t>No of shares</t>
  </si>
  <si>
    <t>10:7</t>
  </si>
  <si>
    <t>Nabil</t>
  </si>
  <si>
    <t>10:1.5</t>
  </si>
  <si>
    <t>First Microfinance Ltd</t>
  </si>
  <si>
    <t xml:space="preserve">Ace </t>
  </si>
  <si>
    <t>1:0.846</t>
  </si>
  <si>
    <t>Sunrise Bank ltd</t>
  </si>
  <si>
    <t>10:1</t>
  </si>
  <si>
    <t xml:space="preserve">Bank </t>
  </si>
  <si>
    <t>Global IME</t>
  </si>
  <si>
    <t>Premire Insurance Company (Nepal)Ltd</t>
  </si>
  <si>
    <t>1:1.15</t>
  </si>
  <si>
    <t xml:space="preserve">Laxmi Capital </t>
  </si>
  <si>
    <t>Progressive Finance Ltd</t>
  </si>
  <si>
    <t>4:3</t>
  </si>
  <si>
    <t>11/28/2071, 2072/03/1</t>
  </si>
  <si>
    <t>United Insurance  Company (Nepal) Ltd</t>
  </si>
  <si>
    <t>Laxmi Bank Ltd</t>
  </si>
  <si>
    <t>Sworojgaar Laghubitta Bikas Bank Ltd</t>
  </si>
  <si>
    <t>Prudenceal Insurance Co. Ltd</t>
  </si>
  <si>
    <t>2071/25/06</t>
  </si>
  <si>
    <t>Pathivara Bikas Bank Ltd</t>
  </si>
  <si>
    <t>Sagarmatha Insurance Company Ltd</t>
  </si>
  <si>
    <t>Nepal Life Insurance Compnay Ltd</t>
  </si>
  <si>
    <t>Lumbini General Insurance Compnay Ltd</t>
  </si>
  <si>
    <t>Paschimancha Fianance Ltd</t>
  </si>
  <si>
    <t>Kankre Bihar Bikas Bank Ltd</t>
  </si>
  <si>
    <t>Nepal Bangladesh Bank Ltd</t>
  </si>
  <si>
    <t>Lumbini Fianance &amp; Leasing Co. Ltd</t>
  </si>
  <si>
    <t>Citizens Bank Internationa Ltd</t>
  </si>
  <si>
    <t>Central Fiance Ltd</t>
  </si>
  <si>
    <t>Sagarmatha Finance Ltd</t>
  </si>
  <si>
    <t>Arun Valley Hydropower Compnay Ltd</t>
  </si>
  <si>
    <t>Bhrikuti Bikas Bank Ltd</t>
  </si>
  <si>
    <t>Business Universal Development Bank Ltd</t>
  </si>
  <si>
    <t xml:space="preserve">Global IME Bank Ltd </t>
  </si>
  <si>
    <t>Mithila Laghu Bitta Bikas Bank Ltd</t>
  </si>
  <si>
    <t>Supreme Development Bank Ltd</t>
  </si>
  <si>
    <t>Swablamban Bikas Bank Ltd</t>
  </si>
  <si>
    <t>Shine Resunga Bikas Bank Ltd</t>
  </si>
  <si>
    <t>Shree Investment and Finance Ltd</t>
  </si>
  <si>
    <t>Nepal AwasFinace Ltd</t>
  </si>
  <si>
    <t>Guheshwori Merchant Banking &amp; Finance Ltd</t>
  </si>
  <si>
    <t>Nagbeli Bikas Bank Ltd</t>
  </si>
  <si>
    <t>Swarojgar Laghubitta Bikas Bank Ltd</t>
  </si>
  <si>
    <t>Machhapuchchhre Bank Ltd</t>
  </si>
  <si>
    <t>Kailash Bikas Bank Ltd</t>
  </si>
  <si>
    <t>Ridi Hydropower Development Co.Ltd</t>
  </si>
  <si>
    <t>Shindu Bikas Bank Ltd</t>
  </si>
  <si>
    <t>Sirjana Finance Ltd</t>
  </si>
  <si>
    <t>Diprox Laghubitt Bikas Bank Ltd</t>
  </si>
  <si>
    <t>Life Insurance Corporation (Nepal) Limited</t>
  </si>
  <si>
    <t>2072/02/32</t>
  </si>
  <si>
    <t>Nerude Laghubitta Bikash Bank Ltd</t>
  </si>
  <si>
    <t xml:space="preserve"> 2072/03/03</t>
  </si>
  <si>
    <t>Pokhara Finance</t>
  </si>
  <si>
    <t xml:space="preserve"> 2072/03/08</t>
  </si>
  <si>
    <t>Relaible Development Bank</t>
  </si>
  <si>
    <t>Matribhumi Bikas Bank</t>
  </si>
  <si>
    <t>Shangrila Development Bank</t>
  </si>
  <si>
    <t xml:space="preserve"> 2072/03/09</t>
  </si>
  <si>
    <t>Rural Maicro Finance Development Center</t>
  </si>
  <si>
    <t xml:space="preserve"> 2072/03/14</t>
  </si>
  <si>
    <t>Janaral Finance Ltd</t>
  </si>
  <si>
    <t xml:space="preserve"> 2072/03/16</t>
  </si>
  <si>
    <t xml:space="preserve"> 2072/03/21</t>
  </si>
  <si>
    <t>Prabhu Insurence Co.Ltd</t>
  </si>
  <si>
    <t>Manaslu Bikas Bank</t>
  </si>
  <si>
    <t>Himalayan General Insurance Co. Ltd</t>
  </si>
  <si>
    <t xml:space="preserve"> 2072/03/28</t>
  </si>
  <si>
    <t xml:space="preserve"> 2072/03/30</t>
  </si>
  <si>
    <t>NIBL</t>
  </si>
  <si>
    <t>NIBL Capital Ltd</t>
  </si>
  <si>
    <t xml:space="preserve">Civil </t>
  </si>
  <si>
    <t>Nabil Inv</t>
  </si>
  <si>
    <t>NMB Sulav Investment Fund</t>
  </si>
  <si>
    <t>Gromore</t>
  </si>
  <si>
    <t>For Public Investors</t>
  </si>
  <si>
    <t>FY 2072/73 (2015-16)</t>
  </si>
  <si>
    <t>Name of Company</t>
  </si>
  <si>
    <t>Date of Approval</t>
  </si>
  <si>
    <t>Hydroelectricity Investment &amp; Development Company Ltd.</t>
  </si>
  <si>
    <t>Hydropower</t>
  </si>
  <si>
    <t xml:space="preserve"> 2072/05/28</t>
  </si>
  <si>
    <t>Ngadi Groups Power Ltd.</t>
  </si>
  <si>
    <t>NIBL Capital Market Ltd</t>
  </si>
  <si>
    <t>For Local People</t>
  </si>
  <si>
    <t>Khanikhola Hydropower Co. Ltd.</t>
  </si>
  <si>
    <t xml:space="preserve">Civil Capital Markets Ltd </t>
  </si>
  <si>
    <t>Shikhar Insurance Co. Ltd</t>
  </si>
  <si>
    <t xml:space="preserve">Reliance Lotus Finance Ltd </t>
  </si>
  <si>
    <t>NCM Merchant Banking Ltd</t>
  </si>
  <si>
    <t>Mero Microfinance Bittya Sanstha Ltd</t>
  </si>
  <si>
    <t>Global IME Capital Ltd</t>
  </si>
  <si>
    <t xml:space="preserve">Nepal Investment Bank Ltd </t>
  </si>
  <si>
    <t>Dibyashwari Hydropower Ltd</t>
  </si>
  <si>
    <t>Ngadi Groups Power Ltd</t>
  </si>
  <si>
    <t>Arun Kabeli Power Ltd</t>
  </si>
  <si>
    <t>Siddhartha Capital Ltd</t>
  </si>
  <si>
    <t>Green Development Bank Ltd</t>
  </si>
  <si>
    <t>Khani Khola Hydropower Co.Ltd</t>
  </si>
  <si>
    <t xml:space="preserve">Civil Capital Market Ltd </t>
  </si>
  <si>
    <t>National Microfinance Bittiya Sanstha Ltd</t>
  </si>
  <si>
    <t>2073/02/32</t>
  </si>
  <si>
    <t>Suryodaya Laghubitta Bittiya Sanstha Ltd</t>
  </si>
  <si>
    <t>RSDC Laghubitta Bittiya Sanstha Ltd</t>
  </si>
  <si>
    <t>Synergy Power Development Ltd.</t>
  </si>
  <si>
    <t xml:space="preserve">FPO at Rs. 650 per share </t>
  </si>
  <si>
    <t xml:space="preserve">FPO at Rs. 100 per share </t>
  </si>
  <si>
    <t>FPO of 90.69,388 kitta @ Rs. 601 per share (Face Value @ Rs 100)</t>
  </si>
  <si>
    <t>No of Share</t>
  </si>
  <si>
    <t xml:space="preserve">  4:1</t>
  </si>
  <si>
    <t xml:space="preserve"> 2072/04/01</t>
  </si>
  <si>
    <t>NMB Capital Ltd</t>
  </si>
  <si>
    <t xml:space="preserve"> 2072/04/18</t>
  </si>
  <si>
    <t>Nabil Investment Banking Ltd</t>
  </si>
  <si>
    <t>Gaumukhee Bikas Bank Ltd</t>
  </si>
  <si>
    <t xml:space="preserve"> 2:0.75</t>
  </si>
  <si>
    <t xml:space="preserve"> 2072/04/19</t>
  </si>
  <si>
    <t>Vibor Capital Ltd</t>
  </si>
  <si>
    <t>Kakrebihar Bikas Bank Ltd</t>
  </si>
  <si>
    <t xml:space="preserve"> 1:0.5</t>
  </si>
  <si>
    <t>Growmore Merchant Banker Ltd</t>
  </si>
  <si>
    <t>Civil Capital Markets Ltd</t>
  </si>
  <si>
    <t>NIBL Capital Markets</t>
  </si>
  <si>
    <t>Kanchan Development Bak Ltd</t>
  </si>
  <si>
    <t xml:space="preserve"> 4:1.0370</t>
  </si>
  <si>
    <t>ACE Capital Ltd</t>
  </si>
  <si>
    <t xml:space="preserve"> Innovative Development Bank Ltd</t>
  </si>
  <si>
    <t xml:space="preserve"> 3:2 </t>
  </si>
  <si>
    <t>100:15</t>
  </si>
  <si>
    <t xml:space="preserve"> 10: 3</t>
  </si>
  <si>
    <t>Prabhu Bank Ltd</t>
  </si>
  <si>
    <t xml:space="preserve"> 10: 2</t>
  </si>
  <si>
    <t>Shubhechha Bikas Bank</t>
  </si>
  <si>
    <t>Srijana Finance Ltd</t>
  </si>
  <si>
    <t>Shangri-la Development Bank Ltd</t>
  </si>
  <si>
    <t xml:space="preserve"> 2072/09/28</t>
  </si>
  <si>
    <t>Karnali Development Bank</t>
  </si>
  <si>
    <t>Nepal Community Development Bank Ltd</t>
  </si>
  <si>
    <t>NIC ASIA Bank Ltd</t>
  </si>
  <si>
    <t>Ridhi Hydropower Development Co. Ltd</t>
  </si>
  <si>
    <t xml:space="preserve"> 10:3.5</t>
  </si>
  <si>
    <t>Citizen Bank International Ltd</t>
  </si>
  <si>
    <t xml:space="preserve"> 10:5.5</t>
  </si>
  <si>
    <t>Civil Capital Ltd</t>
  </si>
  <si>
    <t>3:2.084745763</t>
  </si>
  <si>
    <t>Surya Life Insurance Co. Ltd</t>
  </si>
  <si>
    <t>Laxmi Capital Market Ltd</t>
  </si>
  <si>
    <t>NB Insurance Ltd.</t>
  </si>
  <si>
    <t>10:8</t>
  </si>
  <si>
    <t>Womi Microfinance Ltd.</t>
  </si>
  <si>
    <t>Purnima Bikash Bank Ltd.</t>
  </si>
  <si>
    <t xml:space="preserve">Serial no. </t>
  </si>
  <si>
    <t>of Share</t>
  </si>
  <si>
    <t>Date of Registration</t>
  </si>
  <si>
    <t>Century Commercial Bank Ltd.</t>
  </si>
  <si>
    <t>Summit Micro Finance Development Bank Ltd.</t>
  </si>
  <si>
    <t>Jebil's Finance Ltd.</t>
  </si>
  <si>
    <t xml:space="preserve"> 2072/04/15</t>
  </si>
  <si>
    <t>Salt Trading Corporation Ltd.</t>
  </si>
  <si>
    <t>Tourism Development Bank Ltd.</t>
  </si>
  <si>
    <t>Professional Diyalo Bikas Bank Ltd.</t>
  </si>
  <si>
    <t>Pathibhara Bikas Bank Ltd.</t>
  </si>
  <si>
    <t xml:space="preserve"> 2072/04/29</t>
  </si>
  <si>
    <t>Sahayogi Bikas Bank Ltd.</t>
  </si>
  <si>
    <t>Krishi Bikas Bank Ltd.</t>
  </si>
  <si>
    <t>National Life Insurance Co. Ltd.</t>
  </si>
  <si>
    <t>Kabeli Bikas Bank Ltd.</t>
  </si>
  <si>
    <t xml:space="preserve"> 2072/04/32</t>
  </si>
  <si>
    <t>Multipurpose Finance Co.Ltd.</t>
  </si>
  <si>
    <t>Asian Life Insurance Co.Ltd.</t>
  </si>
  <si>
    <t xml:space="preserve"> 2072/05/08</t>
  </si>
  <si>
    <t>Jyoti Bikas Bank Ltd.</t>
  </si>
  <si>
    <t xml:space="preserve"> 2072/05/17</t>
  </si>
  <si>
    <t>Nepal Life Insurance Ltd.</t>
  </si>
  <si>
    <t xml:space="preserve"> 2072/05/27</t>
  </si>
  <si>
    <t xml:space="preserve"> 2072/06/18</t>
  </si>
  <si>
    <t>Araniko Development Bank Ltd.</t>
  </si>
  <si>
    <t xml:space="preserve"> 2072/06/27</t>
  </si>
  <si>
    <t>Siddharth Insurance Ltd.</t>
  </si>
  <si>
    <t xml:space="preserve"> 2072/07/12</t>
  </si>
  <si>
    <t>Country Development Bank Ltd.</t>
  </si>
  <si>
    <t xml:space="preserve"> 2072/07/23</t>
  </si>
  <si>
    <t>Jhimruk Bikas Bank Ltd.</t>
  </si>
  <si>
    <t xml:space="preserve"> 2072/08/15</t>
  </si>
  <si>
    <t>Hamro Bikas Bank Ltd.</t>
  </si>
  <si>
    <t>Tinau Bikas Bank Ltd.</t>
  </si>
  <si>
    <t xml:space="preserve"> 2072/08/17</t>
  </si>
  <si>
    <t>International Development Bank Ltd.</t>
  </si>
  <si>
    <t>Premier Insurance Co. Nepal Ltd.</t>
  </si>
  <si>
    <t xml:space="preserve"> 2072/08/21</t>
  </si>
  <si>
    <t>Western Development Bank Ltd.</t>
  </si>
  <si>
    <t xml:space="preserve"> 2072/08/22</t>
  </si>
  <si>
    <t>Purnima Bikas Bank Ltd.</t>
  </si>
  <si>
    <t xml:space="preserve"> 2072/08/29</t>
  </si>
  <si>
    <t>Kakrebihar Bikas Bank Ltd.</t>
  </si>
  <si>
    <t xml:space="preserve"> 2072/09/03</t>
  </si>
  <si>
    <t>Sagarmatha Insurance Co.Ltd.</t>
  </si>
  <si>
    <t>First Microfinance Development Bank Ltd</t>
  </si>
  <si>
    <t xml:space="preserve"> 2072/10/04</t>
  </si>
  <si>
    <t xml:space="preserve"> 2072/10/05</t>
  </si>
  <si>
    <t xml:space="preserve"> 2072/10/14</t>
  </si>
  <si>
    <t xml:space="preserve"> 2072/10/15</t>
  </si>
  <si>
    <t xml:space="preserve"> 2072/10/22</t>
  </si>
  <si>
    <t xml:space="preserve"> 2072/10/25</t>
  </si>
  <si>
    <t xml:space="preserve"> 2072/11/04</t>
  </si>
  <si>
    <t xml:space="preserve"> 2072/11/12</t>
  </si>
  <si>
    <t>Nepal Bangaladesh Bank Ltd</t>
  </si>
  <si>
    <t>Sworojgar Laghubitta Bikas Bank Ltd</t>
  </si>
  <si>
    <t xml:space="preserve"> 2072/11/20</t>
  </si>
  <si>
    <t>Goodwill Finance Ltd (Bittiya Sanstha)</t>
  </si>
  <si>
    <t>Janaki Finance Co.Ltd (Bittiya Sanstha)</t>
  </si>
  <si>
    <t xml:space="preserve"> 2072/11/27</t>
  </si>
  <si>
    <t xml:space="preserve"> 2072/12/02</t>
  </si>
  <si>
    <t>NLG Insurance Co.Ltd</t>
  </si>
  <si>
    <t xml:space="preserve"> 2072/12/07</t>
  </si>
  <si>
    <t xml:space="preserve"> 2072/12/08</t>
  </si>
  <si>
    <t>Chilime Jalbidhut Co.Ltd</t>
  </si>
  <si>
    <t xml:space="preserve"> 2072/12/10</t>
  </si>
  <si>
    <t xml:space="preserve"> 2072/12/11</t>
  </si>
  <si>
    <t xml:space="preserve"> 2072/12/14</t>
  </si>
  <si>
    <t xml:space="preserve"> 2072/12/16</t>
  </si>
  <si>
    <t>Bagmati Development bank Ltd</t>
  </si>
  <si>
    <t>Mahalaxmi Finance Ltd</t>
  </si>
  <si>
    <t xml:space="preserve"> 2072/12/17</t>
  </si>
  <si>
    <t xml:space="preserve"> 2073/01/07</t>
  </si>
  <si>
    <t xml:space="preserve"> 2073/01/08</t>
  </si>
  <si>
    <t xml:space="preserve"> 2073/01/09</t>
  </si>
  <si>
    <t>Paschimanchal Development Bank Ltd</t>
  </si>
  <si>
    <t xml:space="preserve"> 2073/01/12</t>
  </si>
  <si>
    <t>Womi Microfinance Ltd</t>
  </si>
  <si>
    <t>Prabhu Insurance Ltd</t>
  </si>
  <si>
    <t xml:space="preserve"> 2073/01/14</t>
  </si>
  <si>
    <t>Shree Investment and Finance Co.Ltd</t>
  </si>
  <si>
    <t xml:space="preserve"> 2073/01/15</t>
  </si>
  <si>
    <t>Pokhara Finance Ltd</t>
  </si>
  <si>
    <t xml:space="preserve"> 2073/01/16</t>
  </si>
  <si>
    <t>Mithila Laghubitta Bikas Bank</t>
  </si>
  <si>
    <t>Solti Hotel Ltd</t>
  </si>
  <si>
    <t xml:space="preserve"> 2073/01/17</t>
  </si>
  <si>
    <t xml:space="preserve"> 2073/01/20</t>
  </si>
  <si>
    <t>Reliable Microfinance (Bittiya Sanstha) Ltd</t>
  </si>
  <si>
    <t xml:space="preserve"> 2073/01/22</t>
  </si>
  <si>
    <t xml:space="preserve"> 2073/01/23</t>
  </si>
  <si>
    <t xml:space="preserve"> 2073/01/26</t>
  </si>
  <si>
    <t xml:space="preserve"> 2073/01/30</t>
  </si>
  <si>
    <t xml:space="preserve"> 2073/02/05</t>
  </si>
  <si>
    <t>Laxmi Laghu Bittiya Sanstha Ltd</t>
  </si>
  <si>
    <t xml:space="preserve"> 2073/02/10</t>
  </si>
  <si>
    <t xml:space="preserve"> 2073/02/16</t>
  </si>
  <si>
    <t>Hama Merchant Bank Ltd</t>
  </si>
  <si>
    <t xml:space="preserve"> 2073/02/17</t>
  </si>
  <si>
    <t>NMB Microfinance Bittiya Sanstha Ltd</t>
  </si>
  <si>
    <t xml:space="preserve"> 2073/02/19</t>
  </si>
  <si>
    <t>Lumbini Gereral Insurance Co. Ltd</t>
  </si>
  <si>
    <t>Shikhar Insurance Co.Ltd</t>
  </si>
  <si>
    <t xml:space="preserve"> 2073/02/20</t>
  </si>
  <si>
    <t>Siddhartha Insurance Ltd</t>
  </si>
  <si>
    <t xml:space="preserve"> 2073/02/26</t>
  </si>
  <si>
    <t>Rural Microfinance Development Center Ltd</t>
  </si>
  <si>
    <t xml:space="preserve"> 2073/03/01</t>
  </si>
  <si>
    <t>Nepal Insurance Co.Ltd</t>
  </si>
  <si>
    <t xml:space="preserve"> 2073/03/07</t>
  </si>
  <si>
    <t>Central Finance Ltd</t>
  </si>
  <si>
    <t xml:space="preserve"> 2073/03/08</t>
  </si>
  <si>
    <t>Deva Bikas Bank Ltd</t>
  </si>
  <si>
    <t xml:space="preserve"> 2073/03/14</t>
  </si>
  <si>
    <t>Gandaki Bikash Bank Ltd</t>
  </si>
  <si>
    <t>Bank of Kathamandu</t>
  </si>
  <si>
    <t xml:space="preserve"> 2073/03/17</t>
  </si>
  <si>
    <t xml:space="preserve"> 2073/03/20</t>
  </si>
  <si>
    <t>Fewa Bikash Bank Ltd.</t>
  </si>
  <si>
    <t xml:space="preserve"> 2073/03/26</t>
  </si>
  <si>
    <t>Seti Finance Ltd.</t>
  </si>
  <si>
    <t>Birat Laxmi Bikash Bank Ltd.</t>
  </si>
  <si>
    <t>Subhechha Bikash Bank Ltd.</t>
  </si>
  <si>
    <t xml:space="preserve"> 2073/03/29</t>
  </si>
  <si>
    <t>Innovative Development Bank Ltd.</t>
  </si>
  <si>
    <t xml:space="preserve"> 2073/03/30</t>
  </si>
  <si>
    <t>Name of Scheme</t>
  </si>
  <si>
    <t>Amount of Issue</t>
  </si>
  <si>
    <t xml:space="preserve">Date of Approval </t>
  </si>
  <si>
    <t>Unit</t>
  </si>
  <si>
    <t>Global IME Samunnat Scheme-1</t>
  </si>
  <si>
    <t xml:space="preserve"> 2072/10/13</t>
  </si>
  <si>
    <t>Mutual Fund Approval</t>
  </si>
  <si>
    <t>Saptakoshi Development Bank Ltd</t>
  </si>
  <si>
    <t>No. of Share Registered</t>
  </si>
  <si>
    <t>Rate</t>
  </si>
  <si>
    <t>Amount of Share Registered</t>
  </si>
  <si>
    <t>Public Issue</t>
  </si>
  <si>
    <t>% of Issued Capital</t>
  </si>
  <si>
    <t>Promoter Share</t>
  </si>
  <si>
    <t xml:space="preserve"> Amount</t>
  </si>
  <si>
    <t>Column2</t>
  </si>
  <si>
    <t>Column3</t>
  </si>
  <si>
    <t>Column4</t>
  </si>
  <si>
    <t>Column44</t>
  </si>
  <si>
    <t>Column43</t>
  </si>
  <si>
    <t>Column42</t>
  </si>
  <si>
    <t>Column422</t>
  </si>
  <si>
    <t>Column5</t>
  </si>
  <si>
    <t>Column6</t>
  </si>
  <si>
    <t>Column8</t>
  </si>
  <si>
    <t>Column7</t>
  </si>
  <si>
    <t>Column9</t>
  </si>
  <si>
    <t>Column10</t>
  </si>
  <si>
    <t>Column11</t>
  </si>
  <si>
    <t>NIBL Capital Market Ltd.</t>
  </si>
  <si>
    <t xml:space="preserve"> 2073/05/01</t>
  </si>
  <si>
    <t>-</t>
  </si>
  <si>
    <t>Siddhartha Capital Ltd.</t>
  </si>
  <si>
    <t xml:space="preserve"> 2073/06/16</t>
  </si>
  <si>
    <t>NMB Capital Ltd.</t>
  </si>
  <si>
    <t xml:space="preserve"> 2073/07/02</t>
  </si>
  <si>
    <t>Sanima Capital Ltd.</t>
  </si>
  <si>
    <t xml:space="preserve"> 2073/08/23</t>
  </si>
  <si>
    <t>Global IME Capital Ltd.</t>
  </si>
  <si>
    <t xml:space="preserve"> 2073/08/24</t>
  </si>
  <si>
    <t>Samata Microfinance Bittiya Sanstha Ltd.</t>
  </si>
  <si>
    <t xml:space="preserve"> 2073/08/27</t>
  </si>
  <si>
    <t xml:space="preserve"> 2073/09/14</t>
  </si>
  <si>
    <t>Forward Community Micro Finance Bittiya Sanstha Ltd.</t>
  </si>
  <si>
    <t>Nabil Investment Banking Ltd.</t>
  </si>
  <si>
    <t xml:space="preserve"> 2073/09/19</t>
  </si>
  <si>
    <t xml:space="preserve"> 2073/10/19</t>
  </si>
  <si>
    <t xml:space="preserve">  2073/11/02</t>
  </si>
  <si>
    <t xml:space="preserve"> 2073/12/03</t>
  </si>
  <si>
    <t>Mahuli Samudayik Laghubitta Bittiya Sanstha Ltd.</t>
  </si>
  <si>
    <t>NCM Merchant Banking Ltd.</t>
  </si>
  <si>
    <t xml:space="preserve"> 2073/12/04</t>
  </si>
  <si>
    <t>Swadeshi Laghubitta Bittiya Sanstha Ltd.</t>
  </si>
  <si>
    <t xml:space="preserve"> 2073/12/07</t>
  </si>
  <si>
    <t xml:space="preserve"> 2074/01/11</t>
  </si>
  <si>
    <t xml:space="preserve"> 2074/01/24</t>
  </si>
  <si>
    <t>Ace Capital Ltd.</t>
  </si>
  <si>
    <t xml:space="preserve"> 2074/02/16</t>
  </si>
  <si>
    <t xml:space="preserve"> 2074/03/15</t>
  </si>
  <si>
    <t xml:space="preserve"> 2074/03/23</t>
  </si>
  <si>
    <t>Synergy Power Development Ltd.                                                 (For General Public)</t>
  </si>
  <si>
    <t>Rairang Hydropower Development Company Ltd. (For Local People)</t>
  </si>
  <si>
    <t>Himalayan Power Partner Ltd.                                (For General Public)</t>
  </si>
  <si>
    <t>Pokhara Finance Ltd.                                     (Further Public Offering)</t>
  </si>
  <si>
    <t>Initial Public Offering (IPO) &amp; Further Public Offering (FPO) Approved</t>
  </si>
  <si>
    <t>Right Share Approved</t>
  </si>
  <si>
    <t>No. of share</t>
  </si>
  <si>
    <t xml:space="preserve">Amount of Issue </t>
  </si>
  <si>
    <t>Prime Commercial Bank Ltd.</t>
  </si>
  <si>
    <t>Civil Capital Market Ltd.</t>
  </si>
  <si>
    <t>Mount Makalu Development Bank Ltd.</t>
  </si>
  <si>
    <t>Guheshwori Merchant Banking &amp; Finance Ltd.</t>
  </si>
  <si>
    <t>2073/04/31</t>
  </si>
  <si>
    <t>Sahara Bikas Bank Ltd.</t>
  </si>
  <si>
    <t>2073/04/32</t>
  </si>
  <si>
    <t>Laxmi Laghubitta Bittiya Sanstha Ltd.</t>
  </si>
  <si>
    <t>10:3.6</t>
  </si>
  <si>
    <t>Muktinath Bikas Bank Ltd.</t>
  </si>
  <si>
    <t>Miteri Development Bank Ltd.</t>
  </si>
  <si>
    <t>Prabhu Capital Ltd.</t>
  </si>
  <si>
    <t>Triveni Bikas Bank Ltd.</t>
  </si>
  <si>
    <t>Laxmi Capital Market Ltd.</t>
  </si>
  <si>
    <t>Agricultural Development Bank Ltd.</t>
  </si>
  <si>
    <t>Ace Capital Bank Ltd.</t>
  </si>
  <si>
    <t>Sewa Bikas Bank Ltd.</t>
  </si>
  <si>
    <t>1:1.2</t>
  </si>
  <si>
    <t>Nagbeli Lagubitta Bikas Bank Ltd.</t>
  </si>
  <si>
    <t>NMB Microfinance Ltd.</t>
  </si>
  <si>
    <t xml:space="preserve"> 7:1</t>
  </si>
  <si>
    <t>Janata Bank Nepal Ltd.</t>
  </si>
  <si>
    <t>Kasthamandap Development Bank Ltd.</t>
  </si>
  <si>
    <t>Machhapuchchhre Bank Ltd.</t>
  </si>
  <si>
    <t>Manjushree Finance Ltd.</t>
  </si>
  <si>
    <t>1:1.75</t>
  </si>
  <si>
    <t>Namaste Bittiya Sanstha Ltd.</t>
  </si>
  <si>
    <t>Sagarmatha Finance Ltd.</t>
  </si>
  <si>
    <t>Saptakoshi Development Bank Ltd.</t>
  </si>
  <si>
    <t>Kanchan Development Bank Ltd.</t>
  </si>
  <si>
    <t xml:space="preserve"> 2073/08/03</t>
  </si>
  <si>
    <t>Deva Bikas Bank Ltd.</t>
  </si>
  <si>
    <t xml:space="preserve"> 2073/08/11</t>
  </si>
  <si>
    <t xml:space="preserve"> 2073/09/06</t>
  </si>
  <si>
    <t>Kailash Bikas Bank Ltd.</t>
  </si>
  <si>
    <t xml:space="preserve"> 2073/09/07</t>
  </si>
  <si>
    <t>Bhargav Bikash Bank Ltd.</t>
  </si>
  <si>
    <t xml:space="preserve"> 2073/09/27</t>
  </si>
  <si>
    <t>Deprosc Laghubitta Bikas Bank Ltd.</t>
  </si>
  <si>
    <t xml:space="preserve"> 2073/10/09</t>
  </si>
  <si>
    <t xml:space="preserve"> 2073/11/01</t>
  </si>
  <si>
    <t>Mission Development Bank Ltd.</t>
  </si>
  <si>
    <t>Vibor Capital Ltd.</t>
  </si>
  <si>
    <t xml:space="preserve"> 2073/11/08</t>
  </si>
  <si>
    <t>Prabhu Insurance Ltd.</t>
  </si>
  <si>
    <t xml:space="preserve"> 2073/11/12</t>
  </si>
  <si>
    <t>Citizen Bank International Ltd.</t>
  </si>
  <si>
    <t>10:2.5</t>
  </si>
  <si>
    <t xml:space="preserve"> 2073/11/15</t>
  </si>
  <si>
    <t xml:space="preserve"> 2073/11/17</t>
  </si>
  <si>
    <t>NIC Asia Bank Ltd.</t>
  </si>
  <si>
    <t xml:space="preserve"> 2073/11/24</t>
  </si>
  <si>
    <t>Sanima Bank Ltd.</t>
  </si>
  <si>
    <t>CBIL Capital Ltd.</t>
  </si>
  <si>
    <t xml:space="preserve"> 2073/11/30</t>
  </si>
  <si>
    <t xml:space="preserve"> 2073/12/01</t>
  </si>
  <si>
    <t>Nepal Bank Ltd.</t>
  </si>
  <si>
    <t>100:23.74</t>
  </si>
  <si>
    <t xml:space="preserve"> 2073/12/15</t>
  </si>
  <si>
    <t>First Microfinance Ltd.</t>
  </si>
  <si>
    <t xml:space="preserve"> 2073/12/17</t>
  </si>
  <si>
    <t>Siddhartha Development Bank Ltd.</t>
  </si>
  <si>
    <t>10:6</t>
  </si>
  <si>
    <t>Garima Bikas Bank Ltd.</t>
  </si>
  <si>
    <t xml:space="preserve"> 2073/12/21</t>
  </si>
  <si>
    <t>Gurkhas Finance Ltd.</t>
  </si>
  <si>
    <t xml:space="preserve"> 2073/12/22</t>
  </si>
  <si>
    <t>Tinau Development Bank Ltd.</t>
  </si>
  <si>
    <t>10:3.5</t>
  </si>
  <si>
    <t xml:space="preserve"> 2073/12/28</t>
  </si>
  <si>
    <t>Sahayogi Vikas Bank Ltd.</t>
  </si>
  <si>
    <t xml:space="preserve"> 2074/01/05</t>
  </si>
  <si>
    <t>Mirmire Microfinance Development Bank Ltd.</t>
  </si>
  <si>
    <t>1:0.50</t>
  </si>
  <si>
    <t xml:space="preserve"> 2074/01/06</t>
  </si>
  <si>
    <t>Siddhartha Insurance Ltd.</t>
  </si>
  <si>
    <t>5.2:1</t>
  </si>
  <si>
    <t xml:space="preserve"> 2074/01/07</t>
  </si>
  <si>
    <t>10:4</t>
  </si>
  <si>
    <t>Lalitpur Finance Ltd.</t>
  </si>
  <si>
    <t>NB Insurance Company Ltd.</t>
  </si>
  <si>
    <t xml:space="preserve"> 2074/01/14</t>
  </si>
  <si>
    <t xml:space="preserve"> 2074/01/15</t>
  </si>
  <si>
    <t xml:space="preserve"> 2074/01/20</t>
  </si>
  <si>
    <t>Goodwill Finance Ltd.</t>
  </si>
  <si>
    <t xml:space="preserve"> 2074/01/21</t>
  </si>
  <si>
    <t xml:space="preserve"> 2074/02/04</t>
  </si>
  <si>
    <t>Swarojgar Laghubitta Bikas Bank Ltd.</t>
  </si>
  <si>
    <t xml:space="preserve"> 2074/02/07</t>
  </si>
  <si>
    <t>10:1.2</t>
  </si>
  <si>
    <t>Alpine Development Bank Ltd.</t>
  </si>
  <si>
    <t>3:2.08</t>
  </si>
  <si>
    <t>Kankai Bikas Bank Ltd.</t>
  </si>
  <si>
    <t>1:2.14</t>
  </si>
  <si>
    <t xml:space="preserve"> 2074/02/14</t>
  </si>
  <si>
    <t>Kamana Bikas Bank Ltd.</t>
  </si>
  <si>
    <t xml:space="preserve"> 2074/02/18</t>
  </si>
  <si>
    <t xml:space="preserve"> 2074/02/21</t>
  </si>
  <si>
    <t>1:1.6667</t>
  </si>
  <si>
    <t xml:space="preserve"> 2074/02/30</t>
  </si>
  <si>
    <t>1:1.3</t>
  </si>
  <si>
    <t xml:space="preserve"> 2074/02/31</t>
  </si>
  <si>
    <t>Reliable Microfinance Bittiya Sanstha Ltd.</t>
  </si>
  <si>
    <t xml:space="preserve"> 2074/03/01</t>
  </si>
  <si>
    <t>Lumbini General Insurance Ltd.</t>
  </si>
  <si>
    <t>Sanima Mai Hydropower Ltd.</t>
  </si>
  <si>
    <t>Sunrise Capital Ltd.</t>
  </si>
  <si>
    <t xml:space="preserve"> 2074/03/18</t>
  </si>
  <si>
    <t>Sindhu Bikash Bank Ltd.</t>
  </si>
  <si>
    <t xml:space="preserve"> 2074/03/21</t>
  </si>
  <si>
    <t xml:space="preserve"> 2074/03/26</t>
  </si>
  <si>
    <t>Arun Finance Ltd.</t>
  </si>
  <si>
    <t xml:space="preserve"> 2074/03/27</t>
  </si>
  <si>
    <t>Bonus Share Registered</t>
  </si>
  <si>
    <t>Bonus Rate</t>
  </si>
  <si>
    <t>Serial No.</t>
  </si>
  <si>
    <t xml:space="preserve"> of Shares</t>
  </si>
  <si>
    <t>Total No. of Share</t>
  </si>
  <si>
    <t>%</t>
  </si>
  <si>
    <t>Agriculture Development Bank Ltd.</t>
  </si>
  <si>
    <t xml:space="preserve"> 2073/04/06</t>
  </si>
  <si>
    <t xml:space="preserve"> 2073/04/11</t>
  </si>
  <si>
    <t xml:space="preserve"> 2073/04/12</t>
  </si>
  <si>
    <t>Gurans Life Insurance Ltd.</t>
  </si>
  <si>
    <t xml:space="preserve"> 2073/04/17</t>
  </si>
  <si>
    <t>Kakre Bihar Bikas Bank Ltd.</t>
  </si>
  <si>
    <t xml:space="preserve"> 2073/04/20</t>
  </si>
  <si>
    <t xml:space="preserve"> 2073/04/24</t>
  </si>
  <si>
    <t xml:space="preserve"> 2073/04/27</t>
  </si>
  <si>
    <t>ICFC Finance Ltd.</t>
  </si>
  <si>
    <t xml:space="preserve"> 2073/05/06</t>
  </si>
  <si>
    <t>Kalinchowk Development Bank Ltd.</t>
  </si>
  <si>
    <t xml:space="preserve"> 2073/05/07</t>
  </si>
  <si>
    <t>Karnali Development Bank Ltd.</t>
  </si>
  <si>
    <t xml:space="preserve"> 2073/05/13</t>
  </si>
  <si>
    <t xml:space="preserve"> 2073/05/15</t>
  </si>
  <si>
    <t>Lumbini Finance and Leasing Co. Ltd.</t>
  </si>
  <si>
    <t>Nepal Community Development Bank Ltd.</t>
  </si>
  <si>
    <t xml:space="preserve"> 2073/05/29</t>
  </si>
  <si>
    <t>Reliance Lotus Finance Co. Ltd.</t>
  </si>
  <si>
    <t>Standard Chartered Bank Ltd.</t>
  </si>
  <si>
    <t xml:space="preserve"> 2073/06/04</t>
  </si>
  <si>
    <t>Raptibheri Bikas Bank Ltd.</t>
  </si>
  <si>
    <t>Reliable Development Bank Ltd.</t>
  </si>
  <si>
    <t xml:space="preserve"> 2073/06/05</t>
  </si>
  <si>
    <t>Shangrila Development Bank Ltd.</t>
  </si>
  <si>
    <t xml:space="preserve"> 2073/06/10</t>
  </si>
  <si>
    <t>Supreme Development Bank Ltd.</t>
  </si>
  <si>
    <t xml:space="preserve"> 2073/06/11</t>
  </si>
  <si>
    <t xml:space="preserve"> 2073/06/17</t>
  </si>
  <si>
    <t>Bhargav Bikas Bank Ltd.</t>
  </si>
  <si>
    <t xml:space="preserve"> 2073/06/28</t>
  </si>
  <si>
    <t>Mahakali Bikas Bank Ltd.</t>
  </si>
  <si>
    <t>Bagmati Development Bank Ltd.</t>
  </si>
  <si>
    <t xml:space="preserve"> 2073/07/11</t>
  </si>
  <si>
    <t>Bhaktapur Finance Ltd.</t>
  </si>
  <si>
    <t xml:space="preserve"> 2073/07/12</t>
  </si>
  <si>
    <t>Matribhumi Bikas Bank Ltd.</t>
  </si>
  <si>
    <t xml:space="preserve"> 2073/07/22</t>
  </si>
  <si>
    <t>Api Power Company Ltd.</t>
  </si>
  <si>
    <t xml:space="preserve"> 2073/07/30</t>
  </si>
  <si>
    <t>First Microfinance Development Bank Ltd.</t>
  </si>
  <si>
    <t xml:space="preserve"> 2073/08/05</t>
  </si>
  <si>
    <t>Unique Finance Ltd.</t>
  </si>
  <si>
    <t xml:space="preserve"> 2073/09/03</t>
  </si>
  <si>
    <t>Kabeli Bikash Bank Ltd.</t>
  </si>
  <si>
    <t>Arun Valley Hydropower Ltd.</t>
  </si>
  <si>
    <t xml:space="preserve"> 2073/09/08</t>
  </si>
  <si>
    <t xml:space="preserve"> 2073/09/11</t>
  </si>
  <si>
    <t xml:space="preserve"> 2073/09/18</t>
  </si>
  <si>
    <t xml:space="preserve"> 2073/09/24</t>
  </si>
  <si>
    <t xml:space="preserve"> 2073/09/25</t>
  </si>
  <si>
    <t xml:space="preserve"> 2073/09/29</t>
  </si>
  <si>
    <t xml:space="preserve"> 2073/10/02</t>
  </si>
  <si>
    <t xml:space="preserve"> 2073/10/03</t>
  </si>
  <si>
    <t xml:space="preserve"> 2073/10/11</t>
  </si>
  <si>
    <t>Ridi Hydropower Development Company Ltd.</t>
  </si>
  <si>
    <t xml:space="preserve"> 2073/10/17</t>
  </si>
  <si>
    <t>Pacific Development Bank Ltd.</t>
  </si>
  <si>
    <t>Hama Merchant and Finance Ltd.</t>
  </si>
  <si>
    <t xml:space="preserve">NMB Microfinance </t>
  </si>
  <si>
    <t>Gandaki Bikas Bank Ltd.</t>
  </si>
  <si>
    <t xml:space="preserve"> 2073/10/20</t>
  </si>
  <si>
    <t>National Life Company Ltd.</t>
  </si>
  <si>
    <t xml:space="preserve"> 2073/10/24</t>
  </si>
  <si>
    <t xml:space="preserve"> 2073/10/25</t>
  </si>
  <si>
    <t>Soaltee Hotel Ltd.</t>
  </si>
  <si>
    <t xml:space="preserve"> 2073/10/26</t>
  </si>
  <si>
    <t>Sahara Bikash Bank Ltd.</t>
  </si>
  <si>
    <t>Lumbini General Insurance Co. Ltd.</t>
  </si>
  <si>
    <t>Shikhar Insurance Ltd.</t>
  </si>
  <si>
    <t>Chhimek Laghubitta Bikas Bank Ltd.</t>
  </si>
  <si>
    <t>Shree Investment and Finance Co. Ltd.</t>
  </si>
  <si>
    <t>Premier Insurance Co(Nepal) Ltd.</t>
  </si>
  <si>
    <t xml:space="preserve"> 2073/11/11</t>
  </si>
  <si>
    <t>Srijana Finance Ltd.</t>
  </si>
  <si>
    <t xml:space="preserve">  2073/11/11</t>
  </si>
  <si>
    <t>Chilime Hydropower Co. Ltd.</t>
  </si>
  <si>
    <t>Janaki Finance Ltd. (Bittiya Sanstha)</t>
  </si>
  <si>
    <t xml:space="preserve"> 2073/11/23</t>
  </si>
  <si>
    <t>Fewa Bikas Bank Ltd.</t>
  </si>
  <si>
    <t>Paschimanchal Finance Ltd.</t>
  </si>
  <si>
    <t>NLG Insurance Company Ltd.</t>
  </si>
  <si>
    <t>Mahila Sahayatra Microfinance Bittiya Sanstha Ltd.</t>
  </si>
  <si>
    <t>Biratlaxmi Bikas Bank Ltd.</t>
  </si>
  <si>
    <t xml:space="preserve"> 2073/12/09</t>
  </si>
  <si>
    <t>Vijaya Laghubitta Bittiya Sanstha Ltd.</t>
  </si>
  <si>
    <t>Butwal Power Co. Ltd.</t>
  </si>
  <si>
    <t>Cosmos Development Bank Ltd.</t>
  </si>
  <si>
    <t>Womi Microfinance Bittiya Sanstha Ltd.</t>
  </si>
  <si>
    <t>Mero Microfinance Bittiya Sanstha Ltd.</t>
  </si>
  <si>
    <t>Manaslu Bikas Bank Ltd.</t>
  </si>
  <si>
    <t xml:space="preserve"> 2073/12/16</t>
  </si>
  <si>
    <t>Swabalamban Laghubitta Bikas Bank Ltd.</t>
  </si>
  <si>
    <t>Janata Bank Ltd.</t>
  </si>
  <si>
    <t>Sana Kisan Bikas Bank Ltd.</t>
  </si>
  <si>
    <t>Fraction Share</t>
  </si>
  <si>
    <t xml:space="preserve"> 2073/12/24</t>
  </si>
  <si>
    <t>Om Development Bank Ltd.</t>
  </si>
  <si>
    <t>Shine Resunga Development Bank Ltd.</t>
  </si>
  <si>
    <t>Kisan Micro Finance Bittiya Sanstha Ltd.</t>
  </si>
  <si>
    <t>Mega Bank Nepal Ltd.</t>
  </si>
  <si>
    <t xml:space="preserve"> 2074/01/19</t>
  </si>
  <si>
    <t xml:space="preserve"> 2074/01/25</t>
  </si>
  <si>
    <t>Rural Microfinance Development Centre Ltd.</t>
  </si>
  <si>
    <t xml:space="preserve"> 2074/01/28</t>
  </si>
  <si>
    <t>Asian Life Insurance Co. Ltd.</t>
  </si>
  <si>
    <t>Civil Laghubitta Bittiya Sanstha Ltd.</t>
  </si>
  <si>
    <t xml:space="preserve"> 2074/02/03</t>
  </si>
  <si>
    <t>Bank of Kathmandu</t>
  </si>
  <si>
    <t xml:space="preserve"> 2074/02/09</t>
  </si>
  <si>
    <t>Reliance Finance Ltd.</t>
  </si>
  <si>
    <t xml:space="preserve"> 2074/02/17</t>
  </si>
  <si>
    <t xml:space="preserve"> 2074/02/26</t>
  </si>
  <si>
    <t>Global IME Bank Ltd.</t>
  </si>
  <si>
    <t>Nerude Laghubitta Bikash Bank Ltd.</t>
  </si>
  <si>
    <t xml:space="preserve"> 2074/03/04</t>
  </si>
  <si>
    <t>RSDC Laghubitta Bittiya Sanstha Ltd.</t>
  </si>
  <si>
    <t>Mahalaxmi Bikash Bank Ltd.</t>
  </si>
  <si>
    <t xml:space="preserve"> 2074/03/13</t>
  </si>
  <si>
    <t>Nagbeli Laghubitta Bikas Bank Ltd.</t>
  </si>
  <si>
    <t>Surya Life Insurance LTd.</t>
  </si>
  <si>
    <t xml:space="preserve"> 2074/03/20</t>
  </si>
  <si>
    <t>Civil Bank Ltd.</t>
  </si>
  <si>
    <t>.</t>
  </si>
  <si>
    <t>Mutual Fund Scheme Approved</t>
  </si>
  <si>
    <t>No. of Unit</t>
  </si>
  <si>
    <t>Fund Manager</t>
  </si>
  <si>
    <t>Nabil Equity Fund</t>
  </si>
  <si>
    <t xml:space="preserve"> 2073/05/14</t>
  </si>
  <si>
    <t>NMB HYBRID Fund L-1</t>
  </si>
  <si>
    <t xml:space="preserve">NIBL Pragati Fund </t>
  </si>
  <si>
    <t>NIBL Capital Markets Ltd.</t>
  </si>
  <si>
    <t xml:space="preserve"> 2073/07/24</t>
  </si>
  <si>
    <t>Laxmi Equity Fund</t>
  </si>
  <si>
    <t xml:space="preserve"> 2074/01/03</t>
  </si>
  <si>
    <t>=</t>
  </si>
  <si>
    <t>United Modi Hydropower Ltd.                              (For Local People)</t>
  </si>
  <si>
    <t>Arun Kabeli Power Ltd.                                 (For General Public)</t>
  </si>
  <si>
    <t>Nepal Hydro Developer Ltd.                                 (For Local People)</t>
  </si>
  <si>
    <t>Himalayan Power Partner Ltd.                            (For Local People)</t>
  </si>
  <si>
    <t>Chhyangdi Hydropower Ltd.                             (For Local People)</t>
  </si>
  <si>
    <t>Nepal SBI Bank Ltd.                                       (Further Public Offering)</t>
  </si>
  <si>
    <t>Nepal Life Insurance Co. Ltd.                          (Further Public Offering)</t>
  </si>
  <si>
    <t>United Modi Hydropower Ltd.                                (For General Public)</t>
  </si>
  <si>
    <t>Standard Chartered Bank Nepal Ltd.               (Further Public Offering)</t>
  </si>
  <si>
    <t>Radhi Bidyut Co. Ltd.                                           (For Local People)</t>
  </si>
  <si>
    <t>Chhyangdi Hydropower Ltd.                                  (For General Public)</t>
  </si>
  <si>
    <t>Mailung Khola Jal Vidhyut Co. Ltd.                            (For Local People)</t>
  </si>
  <si>
    <t>Nepal Hydro Developer Ltd.                                     (For General Public)</t>
  </si>
  <si>
    <t>Fiscal Year 2074/75</t>
  </si>
  <si>
    <t xml:space="preserve">Initial Public Offering (IPO) Approved </t>
  </si>
  <si>
    <t>Promoter Share Registered</t>
  </si>
  <si>
    <t xml:space="preserve">Support Microfinance Bittiya Sanstha Ltd. </t>
  </si>
  <si>
    <t>Microfinance</t>
  </si>
  <si>
    <t xml:space="preserve"> 2074/04/20</t>
  </si>
  <si>
    <r>
      <t xml:space="preserve">Radhi Bidyut Company Ltd.             
</t>
    </r>
    <r>
      <rPr>
        <i/>
        <sz val="10"/>
        <rFont val="Arial"/>
        <family val="2"/>
      </rPr>
      <t>(For General Public)
including Unsubscribed 1,49,550 Shares</t>
    </r>
  </si>
  <si>
    <t xml:space="preserve"> 2074/07/07</t>
  </si>
  <si>
    <r>
      <t xml:space="preserve">Panchakanya Mai Hydropower Ltd.   
</t>
    </r>
    <r>
      <rPr>
        <i/>
        <sz val="10"/>
        <rFont val="Arial"/>
        <family val="2"/>
      </rPr>
      <t>(For Local People)</t>
    </r>
  </si>
  <si>
    <t>Sunrise Capital Ltd. &amp; Nabil Investment Banking Ltd.</t>
  </si>
  <si>
    <t xml:space="preserve"> 2074/08/05</t>
  </si>
  <si>
    <r>
      <t xml:space="preserve">Sanjen Jalavidhyut Co. Ltd.               
</t>
    </r>
    <r>
      <rPr>
        <b/>
        <i/>
        <u val="single"/>
        <sz val="10"/>
        <rFont val="Arial"/>
        <family val="2"/>
      </rPr>
      <t xml:space="preserve">For </t>
    </r>
    <r>
      <rPr>
        <i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                                                         
</t>
    </r>
    <r>
      <rPr>
        <i/>
        <sz val="10"/>
        <rFont val="Arial"/>
        <family val="2"/>
      </rPr>
      <t>1) Employees of Promoter  Shareholding Company                    
2) Employees having membership of Employee Provident Fund 
3) Employees of Lending Institution</t>
    </r>
    <r>
      <rPr>
        <sz val="10"/>
        <rFont val="Arial"/>
        <family val="2"/>
      </rPr>
      <t xml:space="preserve">  </t>
    </r>
  </si>
  <si>
    <t xml:space="preserve"> 2074/08/26</t>
  </si>
  <si>
    <t>Unnati Microfinance Bittiya Sanstha Ltd.</t>
  </si>
  <si>
    <t xml:space="preserve"> 2074/08/29</t>
  </si>
  <si>
    <t>Samudayik Laghubitta Bittiya Sanstha Ltd.</t>
  </si>
  <si>
    <t>Nepal SBI Merchant Banking Ltd.</t>
  </si>
  <si>
    <t xml:space="preserve"> 2074/09/11</t>
  </si>
  <si>
    <r>
      <t xml:space="preserve">Rasuwagadhi Hydropower Co. Ltd.
</t>
    </r>
    <r>
      <rPr>
        <b/>
        <u val="single"/>
        <sz val="10"/>
        <rFont val="Arial"/>
        <family val="2"/>
      </rPr>
      <t xml:space="preserve">For </t>
    </r>
    <r>
      <rPr>
        <sz val="10"/>
        <rFont val="Arial"/>
        <family val="2"/>
      </rPr>
      <t xml:space="preserve">                                                                  
</t>
    </r>
    <r>
      <rPr>
        <i/>
        <sz val="10"/>
        <rFont val="Arial"/>
        <family val="2"/>
      </rPr>
      <t xml:space="preserve">1) Employees of Promoter Shareholding Company
2) Employees having membership of Employee Provident Fund  
3) Employees of Lending Institution  </t>
    </r>
  </si>
  <si>
    <t>Siddhartha Capital Ltd., NIBL Capital Market Ltd., Global IME Capital Ltd. And Sunrise Capital Ltd.</t>
  </si>
  <si>
    <t xml:space="preserve"> 2074/09/20</t>
  </si>
  <si>
    <t>Aarambha Microfinance Bittiya Sanstha Ltd.</t>
  </si>
  <si>
    <t>NIC Asia Capital Ltd.</t>
  </si>
  <si>
    <r>
      <t xml:space="preserve">Kalika Power Company Ltd.                      
</t>
    </r>
    <r>
      <rPr>
        <i/>
        <sz val="10"/>
        <rFont val="Arial"/>
        <family val="2"/>
      </rPr>
      <t>(For Local People)</t>
    </r>
  </si>
  <si>
    <t>Kathmandu Capital Market Ltd.&amp;Global IME Capital Ltd.</t>
  </si>
  <si>
    <t xml:space="preserve"> 2074/09/21</t>
  </si>
  <si>
    <t>Nepal Seva Laghubitta Bittiya Sanstha Ltd.</t>
  </si>
  <si>
    <t xml:space="preserve"> 2074/12/20</t>
  </si>
  <si>
    <r>
      <t xml:space="preserve">Joshi Hydropower Development Company Ltd.                               
</t>
    </r>
    <r>
      <rPr>
        <i/>
        <sz val="10"/>
        <rFont val="Arial"/>
        <family val="2"/>
      </rPr>
      <t>(For Local People)</t>
    </r>
  </si>
  <si>
    <t xml:space="preserve"> 2074/12/28</t>
  </si>
  <si>
    <r>
      <t xml:space="preserve">Shuvam Power Ltd. 
</t>
    </r>
    <r>
      <rPr>
        <i/>
        <sz val="10"/>
        <rFont val="Arial"/>
        <family val="2"/>
      </rPr>
      <t>(For Local People)</t>
    </r>
  </si>
  <si>
    <r>
      <t xml:space="preserve">Rairang Hydropower Development Company Ltd. 
</t>
    </r>
    <r>
      <rPr>
        <i/>
        <sz val="10"/>
        <rFont val="Arial"/>
        <family val="2"/>
      </rPr>
      <t>(For General Public)</t>
    </r>
  </si>
  <si>
    <t>NIBL Ace Capital Ltd.</t>
  </si>
  <si>
    <t xml:space="preserve"> 2075/01/09</t>
  </si>
  <si>
    <t>NADEP Laghubitta Bittiya Sanstha Ltd.</t>
  </si>
  <si>
    <t xml:space="preserve"> 2075/02/03</t>
  </si>
  <si>
    <r>
      <t xml:space="preserve">Upper Tamakoshi Hydropower Ltd.
</t>
    </r>
    <r>
      <rPr>
        <i/>
        <u val="single"/>
        <sz val="10"/>
        <rFont val="Arial"/>
        <family val="2"/>
      </rPr>
      <t>(For Local People and General Public)</t>
    </r>
    <r>
      <rPr>
        <i/>
        <sz val="10"/>
        <rFont val="Arial"/>
        <family val="2"/>
      </rPr>
      <t xml:space="preserve">
Local People: 105,90,000(10%)
General Public:1,58,85,000(15%)</t>
    </r>
  </si>
  <si>
    <t>Citizen Investment Trust &amp; Sunrise Capital Ltd.</t>
  </si>
  <si>
    <t xml:space="preserve"> 2075/02/23</t>
  </si>
  <si>
    <r>
      <t xml:space="preserve">Mountain Hydro Nepal Ltd.
</t>
    </r>
    <r>
      <rPr>
        <i/>
        <sz val="10"/>
        <rFont val="Arial"/>
        <family val="2"/>
      </rPr>
      <t>(For Local People)</t>
    </r>
  </si>
  <si>
    <t xml:space="preserve"> 2075/03/01</t>
  </si>
  <si>
    <r>
      <t xml:space="preserve">Ghalemdi Hydro Ltd.
</t>
    </r>
    <r>
      <rPr>
        <i/>
        <sz val="10"/>
        <rFont val="Arial"/>
        <family val="2"/>
      </rPr>
      <t>(For Local People)</t>
    </r>
  </si>
  <si>
    <t xml:space="preserve"> 2075/03/06</t>
  </si>
  <si>
    <r>
      <t xml:space="preserve">Shivam Cements Ltd.
</t>
    </r>
    <r>
      <rPr>
        <i/>
        <u val="single"/>
        <sz val="10"/>
        <rFont val="Arial"/>
        <family val="2"/>
      </rPr>
      <t xml:space="preserve">(For Local People and General Public)
</t>
    </r>
    <r>
      <rPr>
        <i/>
        <sz val="10"/>
        <rFont val="Arial"/>
        <family val="2"/>
      </rPr>
      <t>Local People:8,80,000 (2%) @ Rs.300
General Public:44,00,000(10%) @ Rs.400</t>
    </r>
  </si>
  <si>
    <t>Manufacturing</t>
  </si>
  <si>
    <t xml:space="preserve"> 2075/03/07</t>
  </si>
  <si>
    <r>
      <t xml:space="preserve">Panchakanya Mai Hydropower Ltd.   
</t>
    </r>
    <r>
      <rPr>
        <i/>
        <sz val="10"/>
        <rFont val="Arial"/>
        <family val="2"/>
      </rPr>
      <t>(For General Public)</t>
    </r>
  </si>
  <si>
    <t xml:space="preserve"> 2075/03/08</t>
  </si>
  <si>
    <r>
      <t xml:space="preserve">Union Hydropower Ltd.
</t>
    </r>
    <r>
      <rPr>
        <i/>
        <sz val="10"/>
        <rFont val="Arial"/>
        <family val="2"/>
      </rPr>
      <t>(For Local People)</t>
    </r>
  </si>
  <si>
    <t xml:space="preserve"> 2075/03/14</t>
  </si>
  <si>
    <r>
      <t xml:space="preserve">Ankhukhola Jalbidhut Co.Ltd.                 
</t>
    </r>
    <r>
      <rPr>
        <i/>
        <u val="single"/>
        <sz val="10"/>
        <rFont val="Arial"/>
        <family val="2"/>
      </rPr>
      <t>(For Local People and General Public)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Local People: 800,000(10%)
General Public:12,00,000(15%)</t>
    </r>
  </si>
  <si>
    <t xml:space="preserve"> 2075/03/27</t>
  </si>
  <si>
    <t>Further Public Offering (FPO) Approved</t>
  </si>
  <si>
    <t xml:space="preserve">Nepal Grameen Bikas Bank Ltd.                     </t>
  </si>
  <si>
    <t xml:space="preserve"> 2074/04/23</t>
  </si>
  <si>
    <t xml:space="preserve">Premier Insurance Co. (Nepal) Ltd. </t>
  </si>
  <si>
    <t xml:space="preserve"> 2074/08/18</t>
  </si>
  <si>
    <t xml:space="preserve">Butwal Power Company Ltd.                             </t>
  </si>
  <si>
    <t xml:space="preserve">NMB Bank Ltd.                                                       </t>
  </si>
  <si>
    <t xml:space="preserve"> 2075/02/18</t>
  </si>
  <si>
    <t xml:space="preserve"> 2075/03/32</t>
  </si>
  <si>
    <t>Offer Document Approved</t>
  </si>
  <si>
    <t>Type of Issue</t>
  </si>
  <si>
    <t>Min. Bid Rate</t>
  </si>
  <si>
    <t>Face Value of Share Registered</t>
  </si>
  <si>
    <t>Bank of Kathmandu Ltd.
(Promoter Share)</t>
  </si>
  <si>
    <t>Auction</t>
  </si>
  <si>
    <t xml:space="preserve"> 2074/07/21</t>
  </si>
  <si>
    <t xml:space="preserve"> 2074/04/02</t>
  </si>
  <si>
    <t xml:space="preserve"> 2074/04/04</t>
  </si>
  <si>
    <t xml:space="preserve"> 2074/04/05</t>
  </si>
  <si>
    <t>1:1.25</t>
  </si>
  <si>
    <t xml:space="preserve"> 2074/04/06</t>
  </si>
  <si>
    <t>Kisan Microfinance Bittiya Sanstha Ltd.</t>
  </si>
  <si>
    <t>100:24.22</t>
  </si>
  <si>
    <t xml:space="preserve">Sanima Capital </t>
  </si>
  <si>
    <t>Mega Bank Ltd.</t>
  </si>
  <si>
    <t>10:6.5</t>
  </si>
  <si>
    <t xml:space="preserve"> 2074/04/26</t>
  </si>
  <si>
    <t xml:space="preserve"> 2074/04/32</t>
  </si>
  <si>
    <t>Guheswori Merchant Banking and Finance Ltd.</t>
  </si>
  <si>
    <t xml:space="preserve"> 2074/05/25</t>
  </si>
  <si>
    <t xml:space="preserve"> 2074/06/23</t>
  </si>
  <si>
    <t>10:4.5</t>
  </si>
  <si>
    <t xml:space="preserve"> 2074/06/25</t>
  </si>
  <si>
    <t xml:space="preserve"> 2074/07/01</t>
  </si>
  <si>
    <t xml:space="preserve"> 2074/07/23</t>
  </si>
  <si>
    <t>1:0.30</t>
  </si>
  <si>
    <t>Green Development Bank Ltd.</t>
  </si>
  <si>
    <t>1:4</t>
  </si>
  <si>
    <t xml:space="preserve"> 2074/08/03</t>
  </si>
  <si>
    <t xml:space="preserve"> 2074/08/04</t>
  </si>
  <si>
    <t>10:8.3</t>
  </si>
  <si>
    <t>1:2.25</t>
  </si>
  <si>
    <t xml:space="preserve"> 2074/09/02</t>
  </si>
  <si>
    <t xml:space="preserve"> 2074/09/04</t>
  </si>
  <si>
    <t>1:0.15</t>
  </si>
  <si>
    <t>Prabhu Bank Ltd.</t>
  </si>
  <si>
    <t xml:space="preserve"> 2074/09/06</t>
  </si>
  <si>
    <t>Lumbini Bikas Bank Ltd.</t>
  </si>
  <si>
    <t xml:space="preserve"> 2074/09/13</t>
  </si>
  <si>
    <t xml:space="preserve"> 2074/09/23</t>
  </si>
  <si>
    <t>First Microfinance Laghu Bitta Bittiya Sanstha Ltd.</t>
  </si>
  <si>
    <t>Kamana Sewa Bikas Bank Ltd.</t>
  </si>
  <si>
    <t xml:space="preserve"> 2074/09/25</t>
  </si>
  <si>
    <t>100:5</t>
  </si>
  <si>
    <t xml:space="preserve"> 2074/10/09</t>
  </si>
  <si>
    <t>Suryodaya Laghubitta Bittiya Sanstha Ltd.</t>
  </si>
  <si>
    <t>1:0.70</t>
  </si>
  <si>
    <t xml:space="preserve"> 2074/10/11</t>
  </si>
  <si>
    <t xml:space="preserve"> 2074/10/25</t>
  </si>
  <si>
    <t>Prime Life Insurance Ltd.</t>
  </si>
  <si>
    <t>1:1.60</t>
  </si>
  <si>
    <t xml:space="preserve"> 2074/10/28</t>
  </si>
  <si>
    <t>Nepal Insurance Company Ltd.</t>
  </si>
  <si>
    <t>NIBL ACE Capital Ltd.</t>
  </si>
  <si>
    <t xml:space="preserve"> 2074/11/29</t>
  </si>
  <si>
    <t xml:space="preserve"> 2074/12/01</t>
  </si>
  <si>
    <t xml:space="preserve"> 2074/12/08</t>
  </si>
  <si>
    <t>Gurans Life Insurance Company Ltd.</t>
  </si>
  <si>
    <t xml:space="preserve"> 2074/12/19</t>
  </si>
  <si>
    <t>10:2</t>
  </si>
  <si>
    <t xml:space="preserve"> 2075/01/19</t>
  </si>
  <si>
    <t xml:space="preserve"> 2075/01/20</t>
  </si>
  <si>
    <t>5:3</t>
  </si>
  <si>
    <t xml:space="preserve"> 2075/01/26</t>
  </si>
  <si>
    <t>1:0.46</t>
  </si>
  <si>
    <t xml:space="preserve"> 2075/01/27</t>
  </si>
  <si>
    <t>Synergy Finance Ltd.</t>
  </si>
  <si>
    <t>1:0.25</t>
  </si>
  <si>
    <t xml:space="preserve"> 2075/01/28</t>
  </si>
  <si>
    <t xml:space="preserve"> 2075/02/01</t>
  </si>
  <si>
    <t>National Life Insurance Company Ltd.</t>
  </si>
  <si>
    <t xml:space="preserve"> 2075/02/04</t>
  </si>
  <si>
    <t>Nagbeli Laghubitta Bittiya Sanstha Ltd.</t>
  </si>
  <si>
    <t xml:space="preserve"> 2075/02/09</t>
  </si>
  <si>
    <t>Swarojgar Laghubitta Bittiya Sanstha Ltd.</t>
  </si>
  <si>
    <t>IME General Insurance Ltd.</t>
  </si>
  <si>
    <t xml:space="preserve"> 2075/03/05</t>
  </si>
  <si>
    <t>Progressive Finance Ltd.</t>
  </si>
  <si>
    <t>1:2.81</t>
  </si>
  <si>
    <t>Nepal Credit and Commerce Bank Ltd.</t>
  </si>
  <si>
    <t xml:space="preserve"> 2075/03/22</t>
  </si>
  <si>
    <t>Naya Nepal Laghubitta Bittiya Sanstha Ltd.</t>
  </si>
  <si>
    <t>City Express Finance Company Ltd.</t>
  </si>
  <si>
    <t>1:1.67</t>
  </si>
  <si>
    <t>Kathmandu Capial Market Ltd.</t>
  </si>
  <si>
    <t>Fiscal Year</t>
  </si>
  <si>
    <t>2072/73</t>
  </si>
  <si>
    <t xml:space="preserve"> 2074/04/01</t>
  </si>
  <si>
    <t xml:space="preserve"> 2074/04/09</t>
  </si>
  <si>
    <t>Janautthan Samudayik Laghubitta Bikash Bank Ltd.</t>
  </si>
  <si>
    <t>Kalika Micro Credit Development Bank Ltd.</t>
  </si>
  <si>
    <t xml:space="preserve"> 2074/05/16</t>
  </si>
  <si>
    <t>Gurans Life Insurance Co. Ltd.</t>
  </si>
  <si>
    <t xml:space="preserve"> 2074/06/10</t>
  </si>
  <si>
    <t xml:space="preserve"> 2074/06/29</t>
  </si>
  <si>
    <t xml:space="preserve"> 2074/07/14</t>
  </si>
  <si>
    <t>Prime Life Insurance Company Ltd.</t>
  </si>
  <si>
    <t>2073/74</t>
  </si>
  <si>
    <t>Rastriya Beema Sansthan Company Ltd.</t>
  </si>
  <si>
    <t>2062/63</t>
  </si>
  <si>
    <t xml:space="preserve"> 2074/08/10</t>
  </si>
  <si>
    <t xml:space="preserve"> 2074/08/24</t>
  </si>
  <si>
    <t>2071/72</t>
  </si>
  <si>
    <t>Multipurpose Finance Company Ltd.</t>
  </si>
  <si>
    <t>2070/71</t>
  </si>
  <si>
    <t>Ngadi Group Power Ltd.</t>
  </si>
  <si>
    <t xml:space="preserve"> 2074/09/09</t>
  </si>
  <si>
    <t xml:space="preserve"> 2074/09/19</t>
  </si>
  <si>
    <r>
      <t>Soaltee Hotel Ltd.</t>
    </r>
    <r>
      <rPr>
        <i/>
        <sz val="14"/>
        <rFont val="Arial"/>
        <family val="2"/>
      </rPr>
      <t>*</t>
    </r>
  </si>
  <si>
    <t>Hotel</t>
  </si>
  <si>
    <t xml:space="preserve"> 2074/10/05</t>
  </si>
  <si>
    <t xml:space="preserve"> 2074/10/08</t>
  </si>
  <si>
    <t>Barun Hydropower Ltd.</t>
  </si>
  <si>
    <t xml:space="preserve"> 2074/10/14</t>
  </si>
  <si>
    <t>Chhimek Laghubitta Bittiya Sanstha Ltd.</t>
  </si>
  <si>
    <t xml:space="preserve"> 2074/10/19</t>
  </si>
  <si>
    <t>Global IME Laghubitta Bittiya Sanstha Ltd.</t>
  </si>
  <si>
    <t xml:space="preserve"> 2074/11/03</t>
  </si>
  <si>
    <t xml:space="preserve"> 2074/11/13</t>
  </si>
  <si>
    <t xml:space="preserve"> 2074/11/16</t>
  </si>
  <si>
    <t>Everest Insurance company Ltd.</t>
  </si>
  <si>
    <t xml:space="preserve"> 2074/11/28</t>
  </si>
  <si>
    <t>Nepal Finance Company Ltd.</t>
  </si>
  <si>
    <t>2067/68</t>
  </si>
  <si>
    <t>NMB Microfinance Bittiya Sanstha Ltd.</t>
  </si>
  <si>
    <t xml:space="preserve"> 2074/12/05</t>
  </si>
  <si>
    <t>Machhapuchhre Bank Ltd.</t>
  </si>
  <si>
    <t xml:space="preserve"> 2074/12/07</t>
  </si>
  <si>
    <t>Standard Chartered Bank Nepal Ltd.</t>
  </si>
  <si>
    <t xml:space="preserve"> 2074/12/14</t>
  </si>
  <si>
    <t>Jyoti Bikash Bank Ltd.</t>
  </si>
  <si>
    <t xml:space="preserve"> 2074/12/15</t>
  </si>
  <si>
    <t xml:space="preserve"> 2073/74</t>
  </si>
  <si>
    <t xml:space="preserve"> 2074/12/21</t>
  </si>
  <si>
    <t xml:space="preserve"> 2074/12/27</t>
  </si>
  <si>
    <t xml:space="preserve"> 2074/12/30</t>
  </si>
  <si>
    <t xml:space="preserve"> 2075/01/03</t>
  </si>
  <si>
    <t xml:space="preserve"> 2075/01/04</t>
  </si>
  <si>
    <t>Shikhar Insurance Company Ltd.</t>
  </si>
  <si>
    <t xml:space="preserve"> 2075/01/05</t>
  </si>
  <si>
    <t xml:space="preserve"> 2075/01/06</t>
  </si>
  <si>
    <t xml:space="preserve"> 2075/01/11</t>
  </si>
  <si>
    <t>Deprosc Laghubitta Bittiya Sanstha Ltd.</t>
  </si>
  <si>
    <t>National Microfinance Bittiya Sanstha Ltd.</t>
  </si>
  <si>
    <t xml:space="preserve"> 2075/01/21</t>
  </si>
  <si>
    <t>Premier Insurance Co. (Nepal) Ltd.</t>
  </si>
  <si>
    <t xml:space="preserve"> 2075/02/06</t>
  </si>
  <si>
    <t xml:space="preserve">Sana Kisan bikas Laghubitta Bittiya Sanstha Ltd. </t>
  </si>
  <si>
    <t xml:space="preserve"> 2075/02/10</t>
  </si>
  <si>
    <t>Nepal Life Insurance company Ltd.</t>
  </si>
  <si>
    <t>Everest Insurance Company Ltd.</t>
  </si>
  <si>
    <t xml:space="preserve"> 2075/02/13</t>
  </si>
  <si>
    <t>Nepal Lube Oil Limited
(Includes shares listed before Securities Act, 2063)</t>
  </si>
  <si>
    <t>Nerude Laghubitta Bittiya Sanstha Ltd.</t>
  </si>
  <si>
    <t xml:space="preserve">  2075/02/28</t>
  </si>
  <si>
    <t>Nirdhan Utthan Laghubitta Bittiya Sanstha Ltd.</t>
  </si>
  <si>
    <t xml:space="preserve">  2075/03/06</t>
  </si>
  <si>
    <t xml:space="preserve">  2075/03/08</t>
  </si>
  <si>
    <t>Mithila Laghubitta Bittiya Sanstha Ltd.</t>
  </si>
  <si>
    <t xml:space="preserve">  2075/03/12</t>
  </si>
  <si>
    <t>RMDC Laghubitta Bittiya Sanstha Ltd.</t>
  </si>
  <si>
    <t>Forward Community Microfinance Bittiya Sanstha Ltd.</t>
  </si>
  <si>
    <t xml:space="preserve">  2075/03/20</t>
  </si>
  <si>
    <t xml:space="preserve">Mirmire Laghubitta Bittiya Sanstha Ltd. </t>
  </si>
  <si>
    <t xml:space="preserve"> 2075/03/31</t>
  </si>
  <si>
    <t>Hamro Bikash Bank Ltd.</t>
  </si>
  <si>
    <t xml:space="preserve">* Face Value Rs.10/- </t>
  </si>
  <si>
    <t>Siddhartha Equity Fund</t>
  </si>
  <si>
    <t xml:space="preserve"> 2074/05/14</t>
  </si>
  <si>
    <t>Sanima Equity Fund</t>
  </si>
  <si>
    <t xml:space="preserve"> 2074/07/27</t>
  </si>
  <si>
    <t>NIC Asia Growth Fund</t>
  </si>
  <si>
    <t>Citizen Mutual Fund-1</t>
  </si>
  <si>
    <t xml:space="preserve"> 2074/09/17</t>
  </si>
  <si>
    <t>Fiscal Year 2075/76</t>
  </si>
  <si>
    <r>
      <t xml:space="preserve">Kalika Power Company Ltd.  
</t>
    </r>
    <r>
      <rPr>
        <i/>
        <sz val="10"/>
        <rFont val="Arial"/>
        <family val="2"/>
      </rPr>
      <t>(For General Public)</t>
    </r>
  </si>
  <si>
    <t xml:space="preserve"> 2075/05/03</t>
  </si>
  <si>
    <t xml:space="preserve">Chautari Laghubitta Bittiya Sanstha Ltd.
</t>
  </si>
  <si>
    <t xml:space="preserve"> 2075/05/21
</t>
  </si>
  <si>
    <t>Additional 60,000 kitta shares registered after amendment in capital structure.</t>
  </si>
  <si>
    <t xml:space="preserve"> 2075/07/30
</t>
  </si>
  <si>
    <r>
      <t xml:space="preserve">Himalaya Urja Bikas Company Ltd.
</t>
    </r>
    <r>
      <rPr>
        <i/>
        <sz val="10"/>
        <rFont val="Arial"/>
        <family val="2"/>
      </rPr>
      <t>(For Local People)</t>
    </r>
    <r>
      <rPr>
        <sz val="10"/>
        <rFont val="Arial"/>
        <family val="2"/>
      </rPr>
      <t xml:space="preserve">
</t>
    </r>
  </si>
  <si>
    <t xml:space="preserve"> 2075/06/02</t>
  </si>
  <si>
    <r>
      <t xml:space="preserve">Madhya Bhotekoshi Jalavidyut Co. Ltd.
</t>
    </r>
    <r>
      <rPr>
        <i/>
        <u val="single"/>
        <sz val="10"/>
        <rFont val="Arial"/>
        <family val="2"/>
      </rPr>
      <t>For</t>
    </r>
    <r>
      <rPr>
        <i/>
        <sz val="10"/>
        <rFont val="Arial"/>
        <family val="2"/>
      </rPr>
      <t xml:space="preserve">                                                                   </t>
    </r>
    <r>
      <rPr>
        <i/>
        <sz val="9"/>
        <rFont val="Arial"/>
        <family val="2"/>
      </rPr>
      <t xml:space="preserve">1) Employees having membership of  Employee Provident Fund  
2) Employees of Promoter Shareholding Companies
3) Employees of Lending Institutions </t>
    </r>
  </si>
  <si>
    <t>Global IME Capital Ltd., 
NIBL Ace Capital Ltd., 
Prabhu Capital Ltd., Laxmi Capital Market Ltd., 
Civil Capital Market Ltd., 
Sanima Capital, CBIL Capital Ltd.</t>
  </si>
  <si>
    <t xml:space="preserve"> 2075/06/29</t>
  </si>
  <si>
    <t>Joshi Hydropower Development Company Ltd.                          
(For General Public)
(Including Unsubscribed 242,010 Share issued to Local People)</t>
  </si>
  <si>
    <t xml:space="preserve"> 2075/07/18</t>
  </si>
  <si>
    <t xml:space="preserve">Ghalemdi Hydro Ltd.
(For General Public)
(Including Unsubscribed 455,770 Share issued for Local People)
</t>
  </si>
  <si>
    <t xml:space="preserve"> 2075/08/16</t>
  </si>
  <si>
    <r>
      <t xml:space="preserve">Universal Power Company Ltd.
</t>
    </r>
    <r>
      <rPr>
        <i/>
        <sz val="10"/>
        <rFont val="Arial"/>
        <family val="2"/>
      </rPr>
      <t>For Local People 21,00,350 kitta 
For General Public 75,61,260 kitta</t>
    </r>
  </si>
  <si>
    <t xml:space="preserve"> 2075/08/27</t>
  </si>
  <si>
    <r>
      <t xml:space="preserve">Shiva Shree Hydropower Ltd.
</t>
    </r>
    <r>
      <rPr>
        <i/>
        <sz val="10"/>
        <rFont val="Arial"/>
        <family val="2"/>
      </rPr>
      <t>(For Local People)</t>
    </r>
  </si>
  <si>
    <t xml:space="preserve"> 2075/09/10</t>
  </si>
  <si>
    <t>Panchthar Power Company Ltd.
(For Local People : 9,62,500 kitta
For General Public : 9,62,500 kitta )</t>
  </si>
  <si>
    <t xml:space="preserve"> 2075/09/13</t>
  </si>
  <si>
    <t>Greenlife Hydropower Ltd.
(For Local People)</t>
  </si>
  <si>
    <t>Kathmandu Capital Market Ltd.</t>
  </si>
  <si>
    <t xml:space="preserve"> 2075/09/17</t>
  </si>
  <si>
    <t>Asha Laghubitta Bittiya Sanstha Ltd.</t>
  </si>
  <si>
    <t xml:space="preserve"> 2075/09/29</t>
  </si>
  <si>
    <t>Himalaya Urja Bikas Co. Ltd.
(For General Public)</t>
  </si>
  <si>
    <t xml:space="preserve"> 2075/10/21</t>
  </si>
  <si>
    <t>Union Hydropower Ltd.
(For General Public)
(Including Unsubscribed 6,21,790 Share issued to Local People)</t>
  </si>
  <si>
    <t xml:space="preserve">                       -</t>
  </si>
  <si>
    <t xml:space="preserve"> 2075/10/28</t>
  </si>
  <si>
    <t>Mountain Hydro Nepal Ltd.
(For General Public)
(Including Unsubscribed 5,66,110 Share issued to Local People)</t>
  </si>
  <si>
    <t xml:space="preserve"> 2075/11/01</t>
  </si>
  <si>
    <t>Sparsha Laghubitta Bittiya Sanstha Ltd.</t>
  </si>
  <si>
    <t xml:space="preserve"> 2075/11/03</t>
  </si>
  <si>
    <r>
      <t xml:space="preserve">Trishuli Jal Vidhyut Company Ltd.
</t>
    </r>
    <r>
      <rPr>
        <i/>
        <sz val="8"/>
        <rFont val="Arial"/>
        <family val="2"/>
      </rPr>
      <t>Under Government of Nepal's "</t>
    </r>
    <r>
      <rPr>
        <i/>
        <sz val="10"/>
        <rFont val="Preeti"/>
        <family val="0"/>
      </rPr>
      <t>hgtfsf] hnljB't sfo{qmd</t>
    </r>
    <r>
      <rPr>
        <i/>
        <sz val="8"/>
        <rFont val="Arial"/>
        <family val="2"/>
      </rPr>
      <t>"</t>
    </r>
    <r>
      <rPr>
        <sz val="10"/>
        <rFont val="Arial"/>
        <family val="2"/>
      </rPr>
      <t xml:space="preserve">
(For General Public)
(Call amount 10% of face value)</t>
    </r>
  </si>
  <si>
    <t xml:space="preserve">Global IME Capital Ltd., 
</t>
  </si>
  <si>
    <t xml:space="preserve"> 2075/11/30</t>
  </si>
  <si>
    <t xml:space="preserve">Ganapati Microfinance Bittiya Sansatha Ltd. </t>
  </si>
  <si>
    <t xml:space="preserve"> 2075/12/07</t>
  </si>
  <si>
    <t>Sanjen Jalavidhyut Company Ltd.
(For General Public)</t>
  </si>
  <si>
    <t xml:space="preserve"> 2075/12/10</t>
  </si>
  <si>
    <t>Rasuwagadhi Hydropower Co.Ltd.
(For General Public)</t>
  </si>
  <si>
    <t xml:space="preserve">Nepal Agro Laghubitta Bittiya Sanstha Ltd. </t>
  </si>
  <si>
    <t xml:space="preserve"> 2075/12/18</t>
  </si>
  <si>
    <t>Gurans Laghubitta Bittiya Sanstha Limited</t>
  </si>
  <si>
    <t xml:space="preserve"> 2075/12/26</t>
  </si>
  <si>
    <t>Janasewi Laghubitta Bittiya Sanstha Ltd.</t>
  </si>
  <si>
    <t xml:space="preserve"> 2076/01/02</t>
  </si>
  <si>
    <t>Swabhimaan Microfinance Bittiya Sanstha Ltd.</t>
  </si>
  <si>
    <t xml:space="preserve"> 2076/01/11</t>
  </si>
  <si>
    <t>Infinity Laghubitta Bittiya Sanstha Ltd.</t>
  </si>
  <si>
    <t xml:space="preserve"> 2076/01/23</t>
  </si>
  <si>
    <t>Himal Dolakha Hydropower Co. Ltd.
(For Local People : 16,00,000 kitta
For General Public : 62,00,000 kitta )</t>
  </si>
  <si>
    <t xml:space="preserve">Global IME Capital Ltd. </t>
  </si>
  <si>
    <t xml:space="preserve"> 2076/01/25</t>
  </si>
  <si>
    <t>Adhikhola Laghubitta Bittiya Sanstha Limited</t>
  </si>
  <si>
    <t xml:space="preserve"> 2076/03/05</t>
  </si>
  <si>
    <t xml:space="preserve">Ghodighoda Laghubitta Bittiya Sanstha Ltd. </t>
  </si>
  <si>
    <t xml:space="preserve"> 2076/03/06</t>
  </si>
  <si>
    <t>Sabaiko Laghubitta Bittiya Sanstha Ltd.</t>
  </si>
  <si>
    <t xml:space="preserve"> 2076/03/13</t>
  </si>
  <si>
    <t>Public Issue Size</t>
  </si>
  <si>
    <t>Swadeshi Laghubitta  Bittiya Sanstha Ltd.</t>
  </si>
  <si>
    <t xml:space="preserve"> 2075/04/24</t>
  </si>
  <si>
    <t xml:space="preserve"> 2075/06/14</t>
  </si>
  <si>
    <t>Everest Insurance Co. Ltd.
(Promoter Issue)</t>
  </si>
  <si>
    <t>1: 1.05</t>
  </si>
  <si>
    <t xml:space="preserve"> 2075/07/04</t>
  </si>
  <si>
    <t xml:space="preserve"> 2075/07/15</t>
  </si>
  <si>
    <t>Surya Life Insurance Cmpany Ltd.</t>
  </si>
  <si>
    <t xml:space="preserve"> 2075/08/12</t>
  </si>
  <si>
    <t>Mithila LaghuBittya Bittya Sanstha Ltd.</t>
  </si>
  <si>
    <t>Kathmandu Capital Markets Ltd.</t>
  </si>
  <si>
    <t>Unnati Microfinance Bittya Sansatha Ltd.</t>
  </si>
  <si>
    <t>Siddharta CapitalLtd.</t>
  </si>
  <si>
    <t xml:space="preserve"> 2075/09/20</t>
  </si>
  <si>
    <t>Mero  MicroFinance Bittiya Sanstha Ltd.</t>
  </si>
  <si>
    <t xml:space="preserve"> 2075/10/13</t>
  </si>
  <si>
    <t>Nepal Insurance Co.Ltd.</t>
  </si>
  <si>
    <t>1:0.65</t>
  </si>
  <si>
    <t>1:0.6</t>
  </si>
  <si>
    <t xml:space="preserve"> 2075/10/27</t>
  </si>
  <si>
    <t>Gramin Bikash LaghuBitta Bittya Sanstha Ltd.</t>
  </si>
  <si>
    <t>1:0.5</t>
  </si>
  <si>
    <t xml:space="preserve"> 2075/11/29</t>
  </si>
  <si>
    <t>27,39,826</t>
  </si>
  <si>
    <t>109,59,300</t>
  </si>
  <si>
    <t xml:space="preserve"> 2075/12/27</t>
  </si>
  <si>
    <t>JanaUtthan Samudayic Laghubitta Bittya Sanstha ltd.</t>
  </si>
  <si>
    <t xml:space="preserve"> 2076/02/05</t>
  </si>
  <si>
    <t>MultiPurpose Finance Co.Ltd. (Bittiya Sanstha)</t>
  </si>
  <si>
    <t>1:8.64469</t>
  </si>
  <si>
    <t>United Insurance Co.(Nepal) Ltd.</t>
  </si>
  <si>
    <t xml:space="preserve"> 2076/03/08</t>
  </si>
  <si>
    <t>Womi Laghubitta Bittya Sanstha Ltd.</t>
  </si>
  <si>
    <t xml:space="preserve"> 2076/03/12</t>
  </si>
  <si>
    <t xml:space="preserve"> 2076/03/24</t>
  </si>
  <si>
    <t xml:space="preserve"> 2076/03/30</t>
  </si>
  <si>
    <t xml:space="preserve"> 2075/04/01</t>
  </si>
  <si>
    <t xml:space="preserve">Suryodaya Laghubitta Bittiya Sanstha Ltd. </t>
  </si>
  <si>
    <t xml:space="preserve"> 2075/04/09</t>
  </si>
  <si>
    <t xml:space="preserve">Himalayan Bank Ltd. </t>
  </si>
  <si>
    <t xml:space="preserve"> 2075/04/10</t>
  </si>
  <si>
    <t xml:space="preserve"> 2075/04/16</t>
  </si>
  <si>
    <t xml:space="preserve"> 2075/05/05</t>
  </si>
  <si>
    <t>Kalika Laghubitta Bittiya Sanstha Ltd.</t>
  </si>
  <si>
    <t>Asian Life Insurance Company Ltd.</t>
  </si>
  <si>
    <t xml:space="preserve"> 2075/05/08</t>
  </si>
  <si>
    <t xml:space="preserve">Radhi Bidyut Company Ltd. </t>
  </si>
  <si>
    <t xml:space="preserve"> 2075/05/14</t>
  </si>
  <si>
    <t xml:space="preserve"> 2075/05/19</t>
  </si>
  <si>
    <t xml:space="preserve"> 2075/05/25</t>
  </si>
  <si>
    <t>Summit Laghubitta Bittiya Sanatha Ltd.</t>
  </si>
  <si>
    <t xml:space="preserve"> 2075/06/10</t>
  </si>
  <si>
    <t>Bank Of Kathmandu Ltd.</t>
  </si>
  <si>
    <t>Surya Life Insurance Company Ltd.</t>
  </si>
  <si>
    <t xml:space="preserve"> 2075/06/23</t>
  </si>
  <si>
    <t xml:space="preserve"> 2075/06/25</t>
  </si>
  <si>
    <t xml:space="preserve"> 2075/07/05</t>
  </si>
  <si>
    <t>Shree Investment and Finance Company Ltd.</t>
  </si>
  <si>
    <t xml:space="preserve"> 2075/07/12</t>
  </si>
  <si>
    <t xml:space="preserve">Shangri-la Development Bank Ltd. </t>
  </si>
  <si>
    <t>2074/75</t>
  </si>
  <si>
    <t xml:space="preserve"> 2075/08/09</t>
  </si>
  <si>
    <t xml:space="preserve"> 2075/08/18</t>
  </si>
  <si>
    <t>Janautthan Samudayic Laghubitta Bittiya Sanstha Ltd.</t>
  </si>
  <si>
    <t xml:space="preserve"> 2075/08/28</t>
  </si>
  <si>
    <t xml:space="preserve"> 2075/09/09</t>
  </si>
  <si>
    <t>Janaki Finance Company Bittiya Sanstha Ltd.Finance</t>
  </si>
  <si>
    <t xml:space="preserve"> 2075/09/22</t>
  </si>
  <si>
    <t>Ridi Hydropower Development Co.Ltd.</t>
  </si>
  <si>
    <t xml:space="preserve"> 2075/09/26</t>
  </si>
  <si>
    <t>Citizen Investment Trust.</t>
  </si>
  <si>
    <t>Mahalaxmi Bikas Bank Ltd.</t>
  </si>
  <si>
    <t xml:space="preserve"> 2075/10/01</t>
  </si>
  <si>
    <t xml:space="preserve"> 2075/10/09</t>
  </si>
  <si>
    <t xml:space="preserve"> 2075/10/22</t>
  </si>
  <si>
    <t xml:space="preserve"> 2075/10/16</t>
  </si>
  <si>
    <t xml:space="preserve"> 2075/10/18</t>
  </si>
  <si>
    <t xml:space="preserve"> 2075/10/23</t>
  </si>
  <si>
    <t>Nic Asia Bank Ltd.</t>
  </si>
  <si>
    <t xml:space="preserve"> 2075/10/24</t>
  </si>
  <si>
    <t>Chilime Jalabidhyut Company Ltd.</t>
  </si>
  <si>
    <t xml:space="preserve"> 2075/10/29</t>
  </si>
  <si>
    <t xml:space="preserve"> 2075/11/07</t>
  </si>
  <si>
    <t>Sana Kishan Bikas Laghubitta Bittiya Sanstha Ltd.</t>
  </si>
  <si>
    <t xml:space="preserve"> 2075/11/15</t>
  </si>
  <si>
    <t>Sindhu Bikas Bank Ltd.</t>
  </si>
  <si>
    <t xml:space="preserve"> 2075/11/22</t>
  </si>
  <si>
    <t>Deprox Laghubitta Bittiya Sanstha Ltd.</t>
  </si>
  <si>
    <t>Sangrila Development Bank Ltd.</t>
  </si>
  <si>
    <t xml:space="preserve"> 2075/12/05</t>
  </si>
  <si>
    <t xml:space="preserve"> 2075/12/12</t>
  </si>
  <si>
    <t>Hydroelectricity Investment and Development Company Ltd.</t>
  </si>
  <si>
    <t>Samata Laghubitta Bittiya Sanstha Ltd.</t>
  </si>
  <si>
    <t xml:space="preserve"> 2075/12/13</t>
  </si>
  <si>
    <t xml:space="preserve"> 2075/12/15</t>
  </si>
  <si>
    <t xml:space="preserve"> 2074/75</t>
  </si>
  <si>
    <t xml:space="preserve"> 2075/12/21</t>
  </si>
  <si>
    <t xml:space="preserve"> 2075/12/24</t>
  </si>
  <si>
    <t>Swabalamban Laghubitta Bittiya Sanstha Ltd.</t>
  </si>
  <si>
    <t xml:space="preserve"> 2076/01/08</t>
  </si>
  <si>
    <t>Civil Laghubitta Bittiya Sanstha Ltd</t>
  </si>
  <si>
    <t xml:space="preserve"> 2076/01/12</t>
  </si>
  <si>
    <t xml:space="preserve"> 2075/01/12</t>
  </si>
  <si>
    <t>Tradings</t>
  </si>
  <si>
    <t>Mirmire Laghubitta Bittiya Sanstha Ltd.</t>
  </si>
  <si>
    <t xml:space="preserve"> 2076/01/19</t>
  </si>
  <si>
    <t xml:space="preserve"> 2076/01/30</t>
  </si>
  <si>
    <t xml:space="preserve"> 2076/02/08</t>
  </si>
  <si>
    <t xml:space="preserve"> 2076/02/14</t>
  </si>
  <si>
    <t xml:space="preserve"> 2076/02/21</t>
  </si>
  <si>
    <t>Jebils Finance Ltd.</t>
  </si>
  <si>
    <t>2073/74 and 2074/75</t>
  </si>
  <si>
    <t xml:space="preserve"> 2076/02/23</t>
  </si>
  <si>
    <t>NMB Laghubitta Bitiya Sanstha Ltd.</t>
  </si>
  <si>
    <t>2076/02/31</t>
  </si>
  <si>
    <t>Nerude Laghubitta Bittiya Sanstha Ltd</t>
  </si>
  <si>
    <t xml:space="preserve"> Microfinance</t>
  </si>
  <si>
    <t xml:space="preserve"> 2076/03/02</t>
  </si>
  <si>
    <t>Kishan Microfinance Bittiya Sanstha Ltd.</t>
  </si>
  <si>
    <t xml:space="preserve"> 2076/03/25</t>
  </si>
  <si>
    <t>2075/75</t>
  </si>
  <si>
    <t xml:space="preserve"> 2076/03/27</t>
  </si>
  <si>
    <t xml:space="preserve"> 2076/03/29</t>
  </si>
  <si>
    <t>3.57% &amp; 1.24%</t>
  </si>
  <si>
    <t>12.75% &amp; 8.5%</t>
  </si>
  <si>
    <t>Soaltee Hotel Ltd.*</t>
  </si>
  <si>
    <t>2073/74 &amp; 2074/75</t>
  </si>
  <si>
    <t>Debenture Approved</t>
  </si>
  <si>
    <t>No. of Unit Registered</t>
  </si>
  <si>
    <t>Amount of Debenture Registered</t>
  </si>
  <si>
    <t>Private Placement</t>
  </si>
  <si>
    <t>Sanima Bank Ltd.
(10% Sanima Debenture 2085)</t>
  </si>
  <si>
    <t xml:space="preserve"> 2075/07/07</t>
  </si>
  <si>
    <t>Siddhartha Bank Ltd.
(10.5% SBL Debenture 2082)</t>
  </si>
  <si>
    <t xml:space="preserve"> 2075/08/06</t>
  </si>
  <si>
    <t>Global IME Bank Ltd. (10%Global IME Bank  Debenture 2080/81</t>
  </si>
  <si>
    <t xml:space="preserve"> 2075/09/30</t>
  </si>
  <si>
    <t>NIC Asia Bank Ltd. (10% NIC ASIA Bank Debenture  2085/86)</t>
  </si>
  <si>
    <t>Nepal SBI Capital Ltd.</t>
  </si>
  <si>
    <t>NMB Bank Ltd. (10% NMB Bank Debenture 2085)</t>
  </si>
  <si>
    <t>Sunrise Bank Ltd.(10% Sunrise Bank Debenture 2080)</t>
  </si>
  <si>
    <t>Parbhu Capital Ltd.</t>
  </si>
  <si>
    <t xml:space="preserve"> 2075/12/01</t>
  </si>
  <si>
    <t>Nepal Bangladesh Bank Ltd.(10.25% NBBL Debenture 2085)</t>
  </si>
  <si>
    <t>Nepal Investment Bank Ltd. (10.5% Nepal Investment Bank Debenture 2082)</t>
  </si>
  <si>
    <t xml:space="preserve"> 2076/02/07</t>
  </si>
  <si>
    <t>Machhapuchchhre Bank Ltd. (10.25% Machhapuchchhre Bank Debenture 2083)</t>
  </si>
  <si>
    <t xml:space="preserve"> 2076/03/04</t>
  </si>
  <si>
    <t>Himalayan Bank Ltd.                 (10% Himalayan Bank Debenture 2083)</t>
  </si>
  <si>
    <t xml:space="preserve"> 2076/03/09</t>
  </si>
  <si>
    <t xml:space="preserve"> 2076/03/26</t>
  </si>
  <si>
    <t>Nic Asia Bank Ltd. (10.25% NIC ASIA Bank Debenture  2083/84)</t>
  </si>
  <si>
    <t>Nabil Balance Fund-2</t>
  </si>
  <si>
    <t>Citizens Mutual Funds-2</t>
  </si>
  <si>
    <t xml:space="preserve"> 2076/01/06</t>
  </si>
  <si>
    <t>NIBL Sahabhagita Fund (Open Ended)</t>
  </si>
  <si>
    <t xml:space="preserve"> 2076/01/09</t>
  </si>
  <si>
    <t>NMB 50</t>
  </si>
  <si>
    <t xml:space="preserve"> 2076/02/29</t>
  </si>
  <si>
    <t>NIC ASIA Balance Fund</t>
  </si>
  <si>
    <t>NIC ASIA Capital Ltd.</t>
  </si>
  <si>
    <t>Siddhartha Investment Growth Scheme 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</si>
</sst>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;@"/>
    <numFmt numFmtId="165" formatCode="[$-409]d\-mmm\-yy;@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yyyy/mm/dd"/>
    <numFmt numFmtId="173" formatCode="yyyy\-mm\-dd;@"/>
    <numFmt numFmtId="174" formatCode="_(* #,##0.0_);_(* \(#,##0.0\);_(* &quot;-&quot;??_);_(@_)"/>
    <numFmt numFmtId="175" formatCode="_(* #,##0_);_(* \(#,##0\);_(* &quot;-&quot;??_);_(@_)"/>
    <numFmt numFmtId="176" formatCode="0.000%"/>
  </numFmts>
  <fonts count="92">
    <font>
      <sz val="10"/>
      <name val="Arial"/>
      <family val="0"/>
    </font>
    <font>
      <b/>
      <sz val="10"/>
      <name val="Arial"/>
      <family val="2"/>
    </font>
    <font>
      <b/>
      <sz val="8.5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7.5"/>
      <name val="Arial"/>
      <family val="2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sz val="10"/>
      <name val="Tahoma"/>
      <family val="2"/>
    </font>
    <font>
      <i/>
      <sz val="10"/>
      <name val="Arial"/>
      <family val="2"/>
    </font>
    <font>
      <b/>
      <sz val="16"/>
      <name val="Arial"/>
      <family val="2"/>
    </font>
    <font>
      <sz val="16"/>
      <name val="Preeti"/>
      <family val="0"/>
    </font>
    <font>
      <b/>
      <sz val="9"/>
      <name val="Tahoma"/>
      <family val="2"/>
    </font>
    <font>
      <sz val="9"/>
      <name val="Tahoma"/>
      <family val="2"/>
    </font>
    <font>
      <b/>
      <sz val="20"/>
      <name val="Arial"/>
      <family val="2"/>
    </font>
    <font>
      <sz val="10"/>
      <color indexed="8"/>
      <name val="Calibri"/>
      <family val="2"/>
    </font>
    <font>
      <b/>
      <sz val="28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i/>
      <u val="single"/>
      <sz val="10"/>
      <name val="Arial"/>
      <family val="2"/>
    </font>
    <font>
      <i/>
      <sz val="14"/>
      <name val="Arial"/>
      <family val="2"/>
    </font>
    <font>
      <i/>
      <sz val="9"/>
      <name val="Arial"/>
      <family val="2"/>
    </font>
    <font>
      <i/>
      <sz val="10"/>
      <name val="Preeti"/>
      <family val="0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u val="single"/>
      <sz val="20"/>
      <color indexed="8"/>
      <name val="Arial"/>
      <family val="2"/>
    </font>
    <font>
      <sz val="20"/>
      <color indexed="8"/>
      <name val="Calibri"/>
      <family val="2"/>
    </font>
    <font>
      <i/>
      <sz val="11"/>
      <color indexed="8"/>
      <name val="Calibri"/>
      <family val="2"/>
    </font>
    <font>
      <b/>
      <sz val="20"/>
      <color indexed="8"/>
      <name val="Arial"/>
      <family val="2"/>
    </font>
    <font>
      <sz val="14"/>
      <color indexed="8"/>
      <name val="Preeti"/>
      <family val="0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u val="single"/>
      <sz val="20"/>
      <color theme="1"/>
      <name val="Arial"/>
      <family val="2"/>
    </font>
    <font>
      <sz val="20"/>
      <color theme="1"/>
      <name val="Calibri"/>
      <family val="2"/>
    </font>
    <font>
      <i/>
      <sz val="11"/>
      <color theme="1"/>
      <name val="Calibri"/>
      <family val="2"/>
    </font>
    <font>
      <b/>
      <sz val="20"/>
      <color theme="1"/>
      <name val="Arial"/>
      <family val="2"/>
    </font>
    <font>
      <sz val="14"/>
      <color theme="1"/>
      <name val="Preeti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/>
      <right/>
      <top style="double"/>
      <bottom style="double"/>
    </border>
    <border>
      <left/>
      <right/>
      <top/>
      <bottom style="thick"/>
    </border>
    <border>
      <left/>
      <right/>
      <top style="thick"/>
      <bottom style="thick"/>
    </border>
    <border>
      <left/>
      <right/>
      <top style="thick"/>
      <bottom/>
    </border>
    <border>
      <left style="thick"/>
      <right/>
      <top>
        <color indexed="63"/>
      </top>
      <bottom>
        <color indexed="63"/>
      </bottom>
    </border>
    <border>
      <left/>
      <right style="thick"/>
      <top>
        <color indexed="63"/>
      </top>
      <bottom>
        <color indexed="63"/>
      </bottom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>
        <color indexed="63"/>
      </top>
      <bottom style="thick"/>
    </border>
    <border>
      <left/>
      <right style="thick"/>
      <top>
        <color indexed="63"/>
      </top>
      <bottom style="thick"/>
    </border>
    <border>
      <left style="medium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thick"/>
    </border>
    <border>
      <left style="thin"/>
      <right/>
      <top style="thin"/>
      <bottom style="thick"/>
    </border>
    <border>
      <left/>
      <right/>
      <top style="thin">
        <color theme="4"/>
      </top>
      <bottom/>
    </border>
    <border>
      <left style="thin"/>
      <right/>
      <top style="double"/>
      <bottom style="double"/>
    </border>
    <border>
      <left style="medium"/>
      <right/>
      <top/>
      <bottom style="thick"/>
    </border>
    <border>
      <left style="double"/>
      <right/>
      <top style="medium"/>
      <bottom style="medium"/>
    </border>
    <border>
      <left/>
      <right style="thick"/>
      <top style="thick"/>
      <bottom/>
    </border>
    <border>
      <left style="thick"/>
      <right/>
      <top style="thick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84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4" fontId="3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14" fontId="3" fillId="0" borderId="0" xfId="0" applyNumberFormat="1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12" fillId="0" borderId="0" xfId="0" applyFont="1" applyBorder="1" applyAlignment="1">
      <alignment vertical="top" wrapText="1"/>
    </xf>
    <xf numFmtId="0" fontId="7" fillId="0" borderId="13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164" fontId="0" fillId="0" borderId="0" xfId="0" applyNumberForma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64" fontId="10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11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0" fillId="0" borderId="0" xfId="0" applyBorder="1" applyAlignment="1">
      <alignment horizontal="justify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10" fillId="0" borderId="0" xfId="0" applyFont="1" applyBorder="1" applyAlignment="1">
      <alignment/>
    </xf>
    <xf numFmtId="20" fontId="10" fillId="0" borderId="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11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/>
    </xf>
    <xf numFmtId="164" fontId="10" fillId="0" borderId="13" xfId="0" applyNumberFormat="1" applyFont="1" applyBorder="1" applyAlignment="1">
      <alignment horizontal="center"/>
    </xf>
    <xf numFmtId="165" fontId="10" fillId="0" borderId="13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3" xfId="0" applyFill="1" applyBorder="1" applyAlignment="1">
      <alignment/>
    </xf>
    <xf numFmtId="0" fontId="10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/>
    </xf>
    <xf numFmtId="47" fontId="10" fillId="0" borderId="0" xfId="0" applyNumberFormat="1" applyFont="1" applyFill="1" applyBorder="1" applyAlignment="1" quotePrefix="1">
      <alignment/>
    </xf>
    <xf numFmtId="20" fontId="10" fillId="0" borderId="0" xfId="0" applyNumberFormat="1" applyFont="1" applyFill="1" applyBorder="1" applyAlignment="1" quotePrefix="1">
      <alignment/>
    </xf>
    <xf numFmtId="0" fontId="10" fillId="0" borderId="0" xfId="0" applyFont="1" applyFill="1" applyBorder="1" applyAlignment="1" quotePrefix="1">
      <alignment/>
    </xf>
    <xf numFmtId="47" fontId="10" fillId="0" borderId="0" xfId="0" applyNumberFormat="1" applyFont="1" applyFill="1" applyBorder="1" applyAlignment="1">
      <alignment/>
    </xf>
    <xf numFmtId="47" fontId="10" fillId="0" borderId="0" xfId="0" applyNumberFormat="1" applyFont="1" applyFill="1" applyBorder="1" applyAlignment="1" quotePrefix="1">
      <alignment horizontal="left"/>
    </xf>
    <xf numFmtId="0" fontId="0" fillId="0" borderId="0" xfId="0" applyFill="1" applyBorder="1" applyAlignment="1" quotePrefix="1">
      <alignment/>
    </xf>
    <xf numFmtId="20" fontId="10" fillId="0" borderId="0" xfId="0" applyNumberFormat="1" applyFont="1" applyFill="1" applyBorder="1" applyAlignment="1" quotePrefix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4" fontId="1" fillId="0" borderId="13" xfId="0" applyNumberFormat="1" applyFont="1" applyBorder="1" applyAlignment="1">
      <alignment/>
    </xf>
    <xf numFmtId="166" fontId="1" fillId="0" borderId="13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14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5" fillId="0" borderId="13" xfId="0" applyFont="1" applyFill="1" applyBorder="1" applyAlignment="1">
      <alignment horizontal="right" vertical="center"/>
    </xf>
    <xf numFmtId="164" fontId="1" fillId="0" borderId="13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4" fontId="10" fillId="0" borderId="0" xfId="0" applyNumberFormat="1" applyFont="1" applyFill="1" applyBorder="1" applyAlignment="1">
      <alignment vertical="top" wrapText="1"/>
    </xf>
    <xf numFmtId="14" fontId="10" fillId="0" borderId="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 indent="4"/>
    </xf>
    <xf numFmtId="0" fontId="7" fillId="0" borderId="10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4" fontId="7" fillId="0" borderId="13" xfId="0" applyNumberFormat="1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20" fontId="10" fillId="0" borderId="0" xfId="0" applyNumberFormat="1" applyFont="1" applyFill="1" applyBorder="1" applyAlignment="1">
      <alignment horizontal="center" vertical="top" wrapText="1"/>
    </xf>
    <xf numFmtId="47" fontId="10" fillId="0" borderId="0" xfId="0" applyNumberFormat="1" applyFont="1" applyFill="1" applyBorder="1" applyAlignment="1">
      <alignment horizontal="center" vertical="top" wrapText="1"/>
    </xf>
    <xf numFmtId="172" fontId="10" fillId="0" borderId="0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172" fontId="10" fillId="0" borderId="13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4" fontId="1" fillId="0" borderId="14" xfId="0" applyNumberFormat="1" applyFont="1" applyFill="1" applyBorder="1" applyAlignment="1">
      <alignment/>
    </xf>
    <xf numFmtId="166" fontId="1" fillId="0" borderId="14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4" fontId="0" fillId="0" borderId="15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/>
    </xf>
    <xf numFmtId="164" fontId="0" fillId="0" borderId="0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0" fontId="10" fillId="0" borderId="0" xfId="0" applyFont="1" applyFill="1" applyBorder="1" applyAlignment="1" quotePrefix="1">
      <alignment horizontal="center"/>
    </xf>
    <xf numFmtId="20" fontId="10" fillId="0" borderId="0" xfId="0" applyNumberFormat="1" applyFont="1" applyFill="1" applyBorder="1" applyAlignment="1" quotePrefix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5" xfId="0" applyFont="1" applyFill="1" applyBorder="1" applyAlignment="1">
      <alignment/>
    </xf>
    <xf numFmtId="164" fontId="10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0" fontId="0" fillId="0" borderId="15" xfId="0" applyBorder="1" applyAlignment="1">
      <alignment horizontal="left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47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13" xfId="0" applyNumberForma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wrapText="1"/>
    </xf>
    <xf numFmtId="4" fontId="1" fillId="0" borderId="13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 quotePrefix="1">
      <alignment horizontal="center"/>
    </xf>
    <xf numFmtId="43" fontId="10" fillId="0" borderId="0" xfId="42" applyFont="1" applyFill="1" applyBorder="1" applyAlignment="1">
      <alignment/>
    </xf>
    <xf numFmtId="164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 quotePrefix="1">
      <alignment horizontal="center" vertical="center"/>
    </xf>
    <xf numFmtId="20" fontId="0" fillId="0" borderId="0" xfId="0" applyNumberFormat="1" applyFont="1" applyFill="1" applyBorder="1" applyAlignment="1">
      <alignment horizontal="center"/>
    </xf>
    <xf numFmtId="43" fontId="1" fillId="0" borderId="13" xfId="42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 vertical="center"/>
    </xf>
    <xf numFmtId="43" fontId="80" fillId="0" borderId="0" xfId="42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164" fontId="10" fillId="0" borderId="13" xfId="0" applyNumberFormat="1" applyFont="1" applyFill="1" applyBorder="1" applyAlignment="1">
      <alignment horizontal="left"/>
    </xf>
    <xf numFmtId="43" fontId="0" fillId="0" borderId="0" xfId="42" applyFont="1" applyFill="1" applyBorder="1" applyAlignment="1">
      <alignment/>
    </xf>
    <xf numFmtId="164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right" vertical="center"/>
    </xf>
    <xf numFmtId="0" fontId="80" fillId="0" borderId="0" xfId="0" applyFont="1" applyFill="1" applyBorder="1" applyAlignment="1">
      <alignment horizontal="right"/>
    </xf>
    <xf numFmtId="0" fontId="80" fillId="0" borderId="0" xfId="0" applyFont="1" applyFill="1" applyBorder="1" applyAlignment="1">
      <alignment horizontal="left"/>
    </xf>
    <xf numFmtId="164" fontId="8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43" fontId="7" fillId="0" borderId="13" xfId="42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 vertical="center"/>
    </xf>
    <xf numFmtId="43" fontId="17" fillId="0" borderId="0" xfId="42" applyFont="1" applyFill="1" applyBorder="1" applyAlignment="1">
      <alignment vertical="center" wrapText="1"/>
    </xf>
    <xf numFmtId="174" fontId="17" fillId="0" borderId="0" xfId="42" applyNumberFormat="1" applyFont="1" applyFill="1" applyBorder="1" applyAlignment="1">
      <alignment horizontal="right" vertical="center" wrapText="1"/>
    </xf>
    <xf numFmtId="43" fontId="17" fillId="0" borderId="0" xfId="42" applyFont="1" applyFill="1" applyBorder="1" applyAlignment="1">
      <alignment horizontal="right" vertical="center" wrapText="1"/>
    </xf>
    <xf numFmtId="43" fontId="0" fillId="0" borderId="0" xfId="42" applyFont="1" applyFill="1" applyBorder="1" applyAlignment="1">
      <alignment horizontal="right" vertical="center" wrapText="1"/>
    </xf>
    <xf numFmtId="0" fontId="80" fillId="0" borderId="0" xfId="0" applyFont="1" applyFill="1" applyBorder="1" applyAlignment="1">
      <alignment horizontal="left"/>
    </xf>
    <xf numFmtId="0" fontId="1" fillId="34" borderId="16" xfId="56" applyNumberFormat="1" applyFont="1" applyFill="1" applyBorder="1" applyAlignment="1">
      <alignment horizontal="center" vertical="center" wrapText="1"/>
      <protection/>
    </xf>
    <xf numFmtId="3" fontId="1" fillId="34" borderId="16" xfId="56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3" fontId="0" fillId="0" borderId="0" xfId="42" applyNumberFormat="1" applyFont="1" applyBorder="1" applyAlignment="1">
      <alignment horizontal="right" vertical="center" wrapText="1"/>
    </xf>
    <xf numFmtId="175" fontId="0" fillId="0" borderId="0" xfId="42" applyNumberFormat="1" applyFont="1" applyBorder="1" applyAlignment="1">
      <alignment horizontal="right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vertical="center" wrapText="1"/>
    </xf>
    <xf numFmtId="3" fontId="0" fillId="35" borderId="0" xfId="42" applyNumberFormat="1" applyFont="1" applyFill="1" applyBorder="1" applyAlignment="1">
      <alignment horizontal="right" vertical="center" wrapText="1"/>
    </xf>
    <xf numFmtId="175" fontId="0" fillId="35" borderId="0" xfId="42" applyNumberFormat="1" applyFont="1" applyFill="1" applyBorder="1" applyAlignment="1">
      <alignment horizontal="right" vertical="center" wrapText="1"/>
    </xf>
    <xf numFmtId="164" fontId="0" fillId="35" borderId="0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36" borderId="17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right" vertical="center" wrapText="1"/>
    </xf>
    <xf numFmtId="175" fontId="1" fillId="36" borderId="17" xfId="0" applyNumberFormat="1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3" fontId="0" fillId="0" borderId="0" xfId="42" applyNumberFormat="1" applyFont="1" applyAlignment="1">
      <alignment horizontal="right" vertical="center" wrapText="1"/>
    </xf>
    <xf numFmtId="175" fontId="0" fillId="0" borderId="0" xfId="42" applyNumberFormat="1" applyFont="1" applyAlignment="1">
      <alignment horizontal="right" vertical="center" wrapText="1"/>
    </xf>
    <xf numFmtId="3" fontId="0" fillId="37" borderId="0" xfId="42" applyNumberFormat="1" applyFont="1" applyFill="1" applyAlignment="1">
      <alignment horizontal="right" vertical="center" wrapText="1"/>
    </xf>
    <xf numFmtId="175" fontId="0" fillId="0" borderId="0" xfId="42" applyNumberFormat="1" applyFont="1" applyAlignment="1">
      <alignment vertical="center" wrapText="1"/>
    </xf>
    <xf numFmtId="3" fontId="0" fillId="0" borderId="0" xfId="42" applyNumberFormat="1" applyFont="1" applyAlignment="1">
      <alignment vertical="center" wrapText="1"/>
    </xf>
    <xf numFmtId="3" fontId="0" fillId="35" borderId="0" xfId="42" applyNumberFormat="1" applyFont="1" applyFill="1" applyBorder="1" applyAlignment="1">
      <alignment vertical="center" wrapText="1"/>
    </xf>
    <xf numFmtId="37" fontId="0" fillId="0" borderId="0" xfId="42" applyNumberFormat="1" applyFont="1" applyBorder="1" applyAlignment="1">
      <alignment horizontal="right" vertical="center" wrapText="1"/>
    </xf>
    <xf numFmtId="175" fontId="1" fillId="36" borderId="17" xfId="0" applyNumberFormat="1" applyFont="1" applyFill="1" applyBorder="1" applyAlignment="1">
      <alignment horizontal="right" vertical="center" wrapText="1"/>
    </xf>
    <xf numFmtId="3" fontId="1" fillId="36" borderId="17" xfId="0" applyNumberFormat="1" applyFont="1" applyFill="1" applyBorder="1" applyAlignment="1">
      <alignment horizontal="right" vertical="center" wrapText="1"/>
    </xf>
    <xf numFmtId="0" fontId="1" fillId="38" borderId="11" xfId="56" applyNumberFormat="1" applyFont="1" applyFill="1" applyBorder="1" applyAlignment="1">
      <alignment horizontal="center" vertical="center"/>
      <protection/>
    </xf>
    <xf numFmtId="0" fontId="1" fillId="38" borderId="11" xfId="56" applyNumberFormat="1" applyFont="1" applyFill="1" applyBorder="1" applyAlignment="1">
      <alignment horizontal="center" vertical="center" wrapText="1"/>
      <protection/>
    </xf>
    <xf numFmtId="0" fontId="1" fillId="38" borderId="11" xfId="56" applyNumberFormat="1" applyFont="1" applyFill="1" applyBorder="1" applyAlignment="1">
      <alignment horizontal="right" vertical="center" wrapText="1"/>
      <protection/>
    </xf>
    <xf numFmtId="0" fontId="1" fillId="38" borderId="11" xfId="56" applyNumberFormat="1" applyFont="1" applyFill="1" applyBorder="1" applyAlignment="1">
      <alignment horizontal="left" vertical="center" wrapText="1"/>
      <protection/>
    </xf>
    <xf numFmtId="3" fontId="1" fillId="38" borderId="11" xfId="56" applyNumberFormat="1" applyFont="1" applyFill="1" applyBorder="1" applyAlignment="1">
      <alignment horizontal="center" vertical="center" wrapText="1"/>
      <protection/>
    </xf>
    <xf numFmtId="0" fontId="1" fillId="38" borderId="18" xfId="56" applyNumberFormat="1" applyFont="1" applyFill="1" applyBorder="1" applyAlignment="1">
      <alignment horizontal="center" vertical="center"/>
      <protection/>
    </xf>
    <xf numFmtId="0" fontId="1" fillId="38" borderId="18" xfId="56" applyNumberFormat="1" applyFont="1" applyFill="1" applyBorder="1" applyAlignment="1">
      <alignment horizontal="center" vertical="center" wrapText="1"/>
      <protection/>
    </xf>
    <xf numFmtId="3" fontId="1" fillId="38" borderId="18" xfId="56" applyNumberFormat="1" applyFont="1" applyFill="1" applyBorder="1" applyAlignment="1">
      <alignment horizontal="center" vertical="center" wrapText="1"/>
      <protection/>
    </xf>
    <xf numFmtId="0" fontId="0" fillId="36" borderId="17" xfId="0" applyFont="1" applyFill="1" applyBorder="1" applyAlignment="1">
      <alignment vertical="center" wrapText="1"/>
    </xf>
    <xf numFmtId="175" fontId="1" fillId="36" borderId="17" xfId="42" applyNumberFormat="1" applyFont="1" applyFill="1" applyBorder="1" applyAlignment="1">
      <alignment horizontal="right" vertical="center" wrapText="1"/>
    </xf>
    <xf numFmtId="3" fontId="1" fillId="36" borderId="17" xfId="42" applyNumberFormat="1" applyFont="1" applyFill="1" applyBorder="1" applyAlignment="1">
      <alignment horizontal="right" vertical="center" wrapText="1"/>
    </xf>
    <xf numFmtId="3" fontId="0" fillId="35" borderId="0" xfId="42" applyNumberFormat="1" applyFont="1" applyFill="1" applyAlignment="1">
      <alignment horizontal="right" vertical="center" wrapText="1"/>
    </xf>
    <xf numFmtId="0" fontId="1" fillId="38" borderId="19" xfId="56" applyFont="1" applyFill="1" applyBorder="1" applyAlignment="1">
      <alignment horizontal="center" vertical="center" wrapText="1"/>
      <protection/>
    </xf>
    <xf numFmtId="3" fontId="1" fillId="38" borderId="19" xfId="56" applyNumberFormat="1" applyFont="1" applyFill="1" applyBorder="1" applyAlignment="1">
      <alignment horizontal="center" vertical="center" wrapText="1"/>
      <protection/>
    </xf>
    <xf numFmtId="14" fontId="0" fillId="0" borderId="0" xfId="0" applyNumberFormat="1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20" fontId="0" fillId="0" borderId="0" xfId="0" applyNumberFormat="1" applyFont="1" applyBorder="1" applyAlignment="1">
      <alignment horizontal="center" vertical="center" wrapText="1"/>
    </xf>
    <xf numFmtId="43" fontId="0" fillId="0" borderId="0" xfId="42" applyNumberFormat="1" applyFont="1" applyBorder="1" applyAlignment="1">
      <alignment horizontal="right" vertical="center" wrapText="1"/>
    </xf>
    <xf numFmtId="49" fontId="0" fillId="35" borderId="0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 quotePrefix="1">
      <alignment horizontal="center" vertical="center" wrapText="1"/>
    </xf>
    <xf numFmtId="43" fontId="0" fillId="35" borderId="0" xfId="42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43" fontId="0" fillId="0" borderId="0" xfId="42" applyNumberFormat="1" applyFont="1" applyAlignment="1">
      <alignment horizontal="right" vertical="center" wrapText="1"/>
    </xf>
    <xf numFmtId="47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47" fontId="0" fillId="0" borderId="0" xfId="0" applyNumberFormat="1" applyFont="1" applyBorder="1" applyAlignment="1" quotePrefix="1">
      <alignment horizontal="center" vertical="center" wrapText="1"/>
    </xf>
    <xf numFmtId="20" fontId="0" fillId="35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2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43" fontId="0" fillId="0" borderId="0" xfId="42" applyNumberFormat="1" applyFont="1" applyBorder="1" applyAlignment="1">
      <alignment vertical="center" wrapText="1"/>
    </xf>
    <xf numFmtId="3" fontId="0" fillId="0" borderId="0" xfId="42" applyNumberFormat="1" applyFont="1" applyBorder="1" applyAlignment="1">
      <alignment vertical="center" wrapText="1"/>
    </xf>
    <xf numFmtId="0" fontId="0" fillId="35" borderId="0" xfId="0" applyNumberFormat="1" applyFont="1" applyFill="1" applyBorder="1" applyAlignment="1">
      <alignment horizontal="center" vertical="center" wrapText="1"/>
    </xf>
    <xf numFmtId="43" fontId="0" fillId="35" borderId="0" xfId="42" applyNumberFormat="1" applyFont="1" applyFill="1" applyBorder="1" applyAlignment="1">
      <alignment vertical="center" wrapText="1"/>
    </xf>
    <xf numFmtId="0" fontId="0" fillId="39" borderId="0" xfId="0" applyFont="1" applyFill="1" applyBorder="1" applyAlignment="1">
      <alignment vertical="center" wrapText="1"/>
    </xf>
    <xf numFmtId="0" fontId="0" fillId="39" borderId="0" xfId="0" applyFont="1" applyFill="1" applyAlignment="1">
      <alignment horizontal="center" vertical="center" wrapText="1"/>
    </xf>
    <xf numFmtId="0" fontId="0" fillId="39" borderId="0" xfId="0" applyNumberFormat="1" applyFont="1" applyFill="1" applyAlignment="1">
      <alignment horizontal="center" vertical="center" wrapText="1"/>
    </xf>
    <xf numFmtId="43" fontId="0" fillId="39" borderId="0" xfId="42" applyNumberFormat="1" applyFont="1" applyFill="1" applyBorder="1" applyAlignment="1">
      <alignment vertical="center" wrapText="1"/>
    </xf>
    <xf numFmtId="3" fontId="0" fillId="39" borderId="0" xfId="42" applyNumberFormat="1" applyFont="1" applyFill="1" applyBorder="1" applyAlignment="1">
      <alignment vertical="center" wrapText="1"/>
    </xf>
    <xf numFmtId="0" fontId="0" fillId="39" borderId="0" xfId="0" applyFont="1" applyFill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43" fontId="0" fillId="0" borderId="0" xfId="42" applyNumberFormat="1" applyFont="1" applyAlignment="1">
      <alignment vertical="center" wrapText="1"/>
    </xf>
    <xf numFmtId="43" fontId="10" fillId="0" borderId="0" xfId="42" applyNumberFormat="1" applyFont="1" applyFill="1" applyBorder="1" applyAlignment="1">
      <alignment horizontal="right"/>
    </xf>
    <xf numFmtId="14" fontId="0" fillId="35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0" fillId="35" borderId="0" xfId="0" applyFont="1" applyFill="1" applyAlignment="1">
      <alignment vertical="center" wrapText="1"/>
    </xf>
    <xf numFmtId="175" fontId="0" fillId="35" borderId="0" xfId="42" applyNumberFormat="1" applyFont="1" applyFill="1" applyAlignment="1">
      <alignment horizontal="right" vertical="center" wrapText="1"/>
    </xf>
    <xf numFmtId="175" fontId="0" fillId="35" borderId="0" xfId="42" applyNumberFormat="1" applyFont="1" applyFill="1" applyAlignment="1">
      <alignment vertical="center" wrapText="1"/>
    </xf>
    <xf numFmtId="43" fontId="0" fillId="35" borderId="0" xfId="42" applyNumberFormat="1" applyFont="1" applyFill="1" applyAlignment="1">
      <alignment horizontal="right" vertical="center" wrapText="1"/>
    </xf>
    <xf numFmtId="3" fontId="0" fillId="40" borderId="0" xfId="42" applyNumberFormat="1" applyFont="1" applyFill="1" applyAlignment="1">
      <alignment horizontal="right" vertical="center" wrapText="1"/>
    </xf>
    <xf numFmtId="0" fontId="81" fillId="0" borderId="0" xfId="0" applyFont="1" applyFill="1" applyBorder="1" applyAlignment="1">
      <alignment horizontal="left"/>
    </xf>
    <xf numFmtId="0" fontId="1" fillId="41" borderId="20" xfId="0" applyNumberFormat="1" applyFont="1" applyFill="1" applyBorder="1" applyAlignment="1">
      <alignment horizontal="center" vertical="center"/>
    </xf>
    <xf numFmtId="0" fontId="1" fillId="41" borderId="20" xfId="0" applyNumberFormat="1" applyFont="1" applyFill="1" applyBorder="1" applyAlignment="1">
      <alignment vertical="center"/>
    </xf>
    <xf numFmtId="0" fontId="82" fillId="41" borderId="18" xfId="0" applyFont="1" applyFill="1" applyBorder="1" applyAlignment="1">
      <alignment horizontal="center"/>
    </xf>
    <xf numFmtId="0" fontId="1" fillId="42" borderId="18" xfId="0" applyFont="1" applyFill="1" applyBorder="1" applyAlignment="1">
      <alignment horizontal="center" vertical="center" wrapText="1"/>
    </xf>
    <xf numFmtId="175" fontId="1" fillId="42" borderId="18" xfId="42" applyNumberFormat="1" applyFont="1" applyFill="1" applyBorder="1" applyAlignment="1">
      <alignment horizontal="center" vertical="center" wrapText="1"/>
    </xf>
    <xf numFmtId="0" fontId="82" fillId="42" borderId="18" xfId="0" applyFont="1" applyFill="1" applyBorder="1" applyAlignment="1">
      <alignment horizontal="center" vertical="center" wrapText="1"/>
    </xf>
    <xf numFmtId="0" fontId="0" fillId="10" borderId="0" xfId="0" applyFont="1" applyFill="1" applyBorder="1" applyAlignment="1">
      <alignment horizontal="center" vertical="center" wrapText="1"/>
    </xf>
    <xf numFmtId="0" fontId="0" fillId="10" borderId="0" xfId="0" applyFont="1" applyFill="1" applyBorder="1" applyAlignment="1">
      <alignment vertical="center" wrapText="1"/>
    </xf>
    <xf numFmtId="0" fontId="0" fillId="10" borderId="0" xfId="0" applyFont="1" applyFill="1" applyBorder="1" applyAlignment="1">
      <alignment horizontal="right" vertical="center" wrapText="1"/>
    </xf>
    <xf numFmtId="175" fontId="0" fillId="10" borderId="0" xfId="42" applyNumberFormat="1" applyFont="1" applyFill="1" applyBorder="1" applyAlignment="1">
      <alignment horizontal="right" vertical="center" wrapText="1"/>
    </xf>
    <xf numFmtId="43" fontId="0" fillId="10" borderId="0" xfId="42" applyNumberFormat="1" applyFont="1" applyFill="1" applyBorder="1" applyAlignment="1">
      <alignment horizontal="right" vertical="center" wrapText="1"/>
    </xf>
    <xf numFmtId="1" fontId="0" fillId="10" borderId="0" xfId="42" applyNumberFormat="1" applyFont="1" applyFill="1" applyBorder="1" applyAlignment="1">
      <alignment horizontal="center" vertical="center" wrapText="1"/>
    </xf>
    <xf numFmtId="9" fontId="0" fillId="10" borderId="0" xfId="59" applyFont="1" applyFill="1" applyBorder="1" applyAlignment="1">
      <alignment horizontal="center" vertical="center" wrapText="1"/>
    </xf>
    <xf numFmtId="0" fontId="0" fillId="40" borderId="0" xfId="0" applyFont="1" applyFill="1" applyBorder="1" applyAlignment="1">
      <alignment horizontal="center" vertical="center" wrapText="1"/>
    </xf>
    <xf numFmtId="0" fontId="0" fillId="40" borderId="0" xfId="0" applyFont="1" applyFill="1" applyBorder="1" applyAlignment="1">
      <alignment horizontal="left" vertical="center" wrapText="1"/>
    </xf>
    <xf numFmtId="175" fontId="0" fillId="40" borderId="0" xfId="42" applyNumberFormat="1" applyFont="1" applyFill="1" applyBorder="1" applyAlignment="1">
      <alignment horizontal="right" vertical="center" wrapText="1"/>
    </xf>
    <xf numFmtId="43" fontId="0" fillId="40" borderId="0" xfId="42" applyNumberFormat="1" applyFont="1" applyFill="1" applyBorder="1" applyAlignment="1">
      <alignment horizontal="right" vertical="center" wrapText="1"/>
    </xf>
    <xf numFmtId="1" fontId="0" fillId="40" borderId="0" xfId="42" applyNumberFormat="1" applyFont="1" applyFill="1" applyBorder="1" applyAlignment="1">
      <alignment horizontal="center" vertical="center" wrapText="1"/>
    </xf>
    <xf numFmtId="9" fontId="0" fillId="40" borderId="0" xfId="59" applyFont="1" applyFill="1" applyBorder="1" applyAlignment="1">
      <alignment horizontal="center" vertical="center" wrapText="1"/>
    </xf>
    <xf numFmtId="0" fontId="0" fillId="40" borderId="0" xfId="0" applyFont="1" applyFill="1" applyBorder="1" applyAlignment="1">
      <alignment vertical="center" wrapText="1"/>
    </xf>
    <xf numFmtId="175" fontId="0" fillId="40" borderId="0" xfId="0" applyNumberFormat="1" applyFont="1" applyFill="1" applyBorder="1" applyAlignment="1">
      <alignment horizontal="center" vertical="center" wrapText="1"/>
    </xf>
    <xf numFmtId="0" fontId="0" fillId="10" borderId="0" xfId="0" applyFont="1" applyFill="1" applyBorder="1" applyAlignment="1">
      <alignment horizontal="left" vertical="center" wrapText="1"/>
    </xf>
    <xf numFmtId="0" fontId="0" fillId="40" borderId="0" xfId="0" applyFont="1" applyFill="1" applyBorder="1" applyAlignment="1">
      <alignment horizontal="right" vertical="center" wrapText="1"/>
    </xf>
    <xf numFmtId="175" fontId="0" fillId="40" borderId="0" xfId="42" applyNumberFormat="1" applyFont="1" applyFill="1" applyBorder="1" applyAlignment="1">
      <alignment horizontal="left" vertical="center" wrapText="1"/>
    </xf>
    <xf numFmtId="175" fontId="0" fillId="10" borderId="0" xfId="42" applyNumberFormat="1" applyFont="1" applyFill="1" applyBorder="1" applyAlignment="1">
      <alignment vertical="center" wrapText="1"/>
    </xf>
    <xf numFmtId="9" fontId="0" fillId="10" borderId="0" xfId="59" applyNumberFormat="1" applyFont="1" applyFill="1" applyBorder="1" applyAlignment="1">
      <alignment horizontal="center" vertical="center" wrapText="1"/>
    </xf>
    <xf numFmtId="9" fontId="0" fillId="43" borderId="0" xfId="59" applyFont="1" applyFill="1" applyBorder="1" applyAlignment="1">
      <alignment vertical="center" wrapText="1"/>
    </xf>
    <xf numFmtId="9" fontId="0" fillId="40" borderId="0" xfId="59" applyNumberFormat="1" applyFont="1" applyFill="1" applyBorder="1" applyAlignment="1">
      <alignment horizontal="center" vertical="center" wrapText="1"/>
    </xf>
    <xf numFmtId="9" fontId="0" fillId="0" borderId="0" xfId="59" applyFont="1" applyFill="1" applyBorder="1" applyAlignment="1">
      <alignment vertical="center" wrapText="1"/>
    </xf>
    <xf numFmtId="175" fontId="0" fillId="10" borderId="0" xfId="0" applyNumberFormat="1" applyFont="1" applyFill="1" applyBorder="1" applyAlignment="1">
      <alignment horizontal="right" vertical="center" wrapText="1"/>
    </xf>
    <xf numFmtId="9" fontId="0" fillId="10" borderId="0" xfId="59" applyFont="1" applyFill="1" applyBorder="1" applyAlignment="1">
      <alignment horizontal="left" vertical="center" wrapText="1"/>
    </xf>
    <xf numFmtId="175" fontId="0" fillId="40" borderId="0" xfId="0" applyNumberFormat="1" applyFont="1" applyFill="1" applyBorder="1" applyAlignment="1">
      <alignment horizontal="right" vertical="center" wrapText="1"/>
    </xf>
    <xf numFmtId="9" fontId="0" fillId="40" borderId="0" xfId="59" applyFont="1" applyFill="1" applyBorder="1" applyAlignment="1">
      <alignment horizontal="left" vertical="center" wrapText="1"/>
    </xf>
    <xf numFmtId="175" fontId="0" fillId="10" borderId="0" xfId="0" applyNumberFormat="1" applyFont="1" applyFill="1" applyBorder="1" applyAlignment="1">
      <alignment horizontal="center" vertical="center" wrapText="1"/>
    </xf>
    <xf numFmtId="0" fontId="83" fillId="0" borderId="0" xfId="0" applyFont="1" applyAlignment="1">
      <alignment/>
    </xf>
    <xf numFmtId="0" fontId="83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43" fontId="0" fillId="0" borderId="0" xfId="42" applyNumberFormat="1" applyFont="1" applyFill="1" applyBorder="1" applyAlignment="1">
      <alignment horizontal="right" vertical="center" wrapText="1"/>
    </xf>
    <xf numFmtId="0" fontId="1" fillId="40" borderId="0" xfId="0" applyFont="1" applyFill="1" applyBorder="1" applyAlignment="1">
      <alignment horizontal="center" vertical="center" wrapText="1"/>
    </xf>
    <xf numFmtId="0" fontId="0" fillId="40" borderId="0" xfId="0" applyFill="1" applyAlignment="1">
      <alignment/>
    </xf>
    <xf numFmtId="0" fontId="0" fillId="40" borderId="0" xfId="0" applyFill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 wrapText="1"/>
    </xf>
    <xf numFmtId="39" fontId="0" fillId="0" borderId="0" xfId="42" applyNumberFormat="1" applyFont="1" applyFill="1" applyBorder="1" applyAlignment="1">
      <alignment horizontal="right" vertical="center" wrapText="1"/>
    </xf>
    <xf numFmtId="175" fontId="0" fillId="0" borderId="0" xfId="42" applyNumberFormat="1" applyFont="1" applyFill="1" applyBorder="1" applyAlignment="1">
      <alignment horizontal="right" vertical="center" wrapText="1"/>
    </xf>
    <xf numFmtId="49" fontId="0" fillId="40" borderId="0" xfId="0" applyNumberFormat="1" applyFont="1" applyFill="1" applyBorder="1" applyAlignment="1">
      <alignment horizontal="center" vertical="center" wrapText="1"/>
    </xf>
    <xf numFmtId="3" fontId="0" fillId="40" borderId="0" xfId="42" applyNumberFormat="1" applyFont="1" applyFill="1" applyBorder="1" applyAlignment="1">
      <alignment horizontal="right" vertical="center" wrapText="1"/>
    </xf>
    <xf numFmtId="39" fontId="0" fillId="40" borderId="0" xfId="42" applyNumberFormat="1" applyFont="1" applyFill="1" applyBorder="1" applyAlignment="1">
      <alignment horizontal="right" vertical="center" wrapText="1"/>
    </xf>
    <xf numFmtId="37" fontId="0" fillId="0" borderId="0" xfId="42" applyNumberFormat="1" applyFont="1" applyFill="1" applyBorder="1" applyAlignment="1">
      <alignment horizontal="right" vertical="center" wrapText="1"/>
    </xf>
    <xf numFmtId="3" fontId="0" fillId="0" borderId="0" xfId="42" applyNumberFormat="1" applyFont="1" applyFill="1" applyBorder="1" applyAlignment="1">
      <alignment horizontal="right" vertical="center" wrapText="1"/>
    </xf>
    <xf numFmtId="175" fontId="0" fillId="44" borderId="0" xfId="42" applyNumberFormat="1" applyFont="1" applyFill="1" applyBorder="1" applyAlignment="1">
      <alignment horizontal="right" vertical="center" wrapText="1"/>
    </xf>
    <xf numFmtId="0" fontId="0" fillId="45" borderId="0" xfId="0" applyFont="1" applyFill="1" applyBorder="1" applyAlignment="1">
      <alignment horizontal="center" vertical="center" wrapText="1"/>
    </xf>
    <xf numFmtId="49" fontId="0" fillId="45" borderId="0" xfId="0" applyNumberFormat="1" applyFont="1" applyFill="1" applyBorder="1" applyAlignment="1">
      <alignment horizontal="center" vertical="center" wrapText="1"/>
    </xf>
    <xf numFmtId="175" fontId="0" fillId="45" borderId="0" xfId="42" applyNumberFormat="1" applyFont="1" applyFill="1" applyBorder="1" applyAlignment="1">
      <alignment horizontal="right" vertical="center" wrapText="1"/>
    </xf>
    <xf numFmtId="0" fontId="0" fillId="44" borderId="0" xfId="0" applyFont="1" applyFill="1" applyBorder="1" applyAlignment="1">
      <alignment horizontal="center" vertical="center" wrapText="1"/>
    </xf>
    <xf numFmtId="49" fontId="0" fillId="44" borderId="0" xfId="0" applyNumberFormat="1" applyFont="1" applyFill="1" applyBorder="1" applyAlignment="1">
      <alignment horizontal="center" vertical="center" wrapText="1"/>
    </xf>
    <xf numFmtId="0" fontId="84" fillId="40" borderId="0" xfId="0" applyFont="1" applyFill="1" applyBorder="1" applyAlignment="1">
      <alignment horizontal="center" vertical="center" wrapText="1"/>
    </xf>
    <xf numFmtId="0" fontId="0" fillId="40" borderId="0" xfId="56" applyFont="1" applyFill="1" applyBorder="1" applyAlignment="1">
      <alignment horizontal="center" vertical="center" wrapText="1"/>
      <protection/>
    </xf>
    <xf numFmtId="0" fontId="0" fillId="40" borderId="0" xfId="56" applyFont="1" applyFill="1" applyBorder="1" applyAlignment="1">
      <alignment horizontal="right" vertical="center" wrapText="1"/>
      <protection/>
    </xf>
    <xf numFmtId="43" fontId="0" fillId="40" borderId="0" xfId="56" applyNumberFormat="1" applyFont="1" applyFill="1" applyBorder="1" applyAlignment="1">
      <alignment horizontal="right" vertical="center" wrapText="1"/>
      <protection/>
    </xf>
    <xf numFmtId="0" fontId="1" fillId="40" borderId="0" xfId="0" applyFont="1" applyFill="1" applyBorder="1" applyAlignment="1">
      <alignment horizontal="right" vertical="center" wrapText="1"/>
    </xf>
    <xf numFmtId="0" fontId="1" fillId="40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3" fontId="0" fillId="2" borderId="0" xfId="42" applyNumberFormat="1" applyFont="1" applyFill="1" applyBorder="1" applyAlignment="1">
      <alignment horizontal="right" vertical="center" wrapText="1"/>
    </xf>
    <xf numFmtId="175" fontId="0" fillId="2" borderId="0" xfId="42" applyNumberFormat="1" applyFont="1" applyFill="1" applyBorder="1" applyAlignment="1">
      <alignment horizontal="right" vertical="center" wrapText="1"/>
    </xf>
    <xf numFmtId="39" fontId="0" fillId="2" borderId="0" xfId="42" applyNumberFormat="1" applyFont="1" applyFill="1" applyBorder="1" applyAlignment="1">
      <alignment horizontal="righ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44" borderId="0" xfId="0" applyFont="1" applyFill="1" applyBorder="1" applyAlignment="1">
      <alignment vertical="center" wrapText="1"/>
    </xf>
    <xf numFmtId="0" fontId="0" fillId="44" borderId="0" xfId="0" applyFont="1" applyFill="1" applyBorder="1" applyAlignment="1">
      <alignment horizontal="left" vertical="center" wrapText="1"/>
    </xf>
    <xf numFmtId="43" fontId="0" fillId="45" borderId="0" xfId="42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164" fontId="0" fillId="0" borderId="22" xfId="0" applyNumberFormat="1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164" fontId="0" fillId="2" borderId="22" xfId="0" applyNumberFormat="1" applyFont="1" applyFill="1" applyBorder="1" applyAlignment="1">
      <alignment horizontal="center" vertical="center" wrapText="1"/>
    </xf>
    <xf numFmtId="0" fontId="0" fillId="40" borderId="21" xfId="0" applyFont="1" applyFill="1" applyBorder="1" applyAlignment="1">
      <alignment horizontal="center" vertical="center" wrapText="1"/>
    </xf>
    <xf numFmtId="164" fontId="0" fillId="40" borderId="22" xfId="0" applyNumberFormat="1" applyFont="1" applyFill="1" applyBorder="1" applyAlignment="1">
      <alignment horizontal="center" vertical="center" wrapText="1"/>
    </xf>
    <xf numFmtId="14" fontId="0" fillId="2" borderId="22" xfId="0" applyNumberFormat="1" applyFont="1" applyFill="1" applyBorder="1" applyAlignment="1">
      <alignment horizontal="center" vertical="center"/>
    </xf>
    <xf numFmtId="14" fontId="0" fillId="40" borderId="22" xfId="0" applyNumberFormat="1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right" vertical="center" wrapText="1"/>
    </xf>
    <xf numFmtId="0" fontId="0" fillId="36" borderId="19" xfId="0" applyFont="1" applyFill="1" applyBorder="1" applyAlignment="1">
      <alignment horizontal="center" vertical="center"/>
    </xf>
    <xf numFmtId="0" fontId="1" fillId="36" borderId="19" xfId="0" applyFont="1" applyFill="1" applyBorder="1" applyAlignment="1">
      <alignment horizontal="center" vertical="center"/>
    </xf>
    <xf numFmtId="3" fontId="1" fillId="36" borderId="19" xfId="0" applyNumberFormat="1" applyFont="1" applyFill="1" applyBorder="1" applyAlignment="1">
      <alignment horizontal="right" vertical="center"/>
    </xf>
    <xf numFmtId="3" fontId="1" fillId="36" borderId="19" xfId="0" applyNumberFormat="1" applyFont="1" applyFill="1" applyBorder="1" applyAlignment="1">
      <alignment horizontal="center" vertical="center"/>
    </xf>
    <xf numFmtId="43" fontId="1" fillId="36" borderId="19" xfId="0" applyNumberFormat="1" applyFont="1" applyFill="1" applyBorder="1" applyAlignment="1">
      <alignment horizontal="right" vertical="center" wrapText="1"/>
    </xf>
    <xf numFmtId="175" fontId="1" fillId="36" borderId="19" xfId="0" applyNumberFormat="1" applyFont="1" applyFill="1" applyBorder="1" applyAlignment="1">
      <alignment horizontal="right" vertical="center" wrapText="1"/>
    </xf>
    <xf numFmtId="0" fontId="1" fillId="36" borderId="19" xfId="0" applyFont="1" applyFill="1" applyBorder="1" applyAlignment="1">
      <alignment horizontal="left" vertical="center" wrapText="1"/>
    </xf>
    <xf numFmtId="0" fontId="1" fillId="36" borderId="24" xfId="0" applyFont="1" applyFill="1" applyBorder="1" applyAlignment="1">
      <alignment horizontal="center" vertical="center" wrapText="1"/>
    </xf>
    <xf numFmtId="0" fontId="1" fillId="42" borderId="25" xfId="0" applyFont="1" applyFill="1" applyBorder="1" applyAlignment="1">
      <alignment horizontal="center" vertical="center" wrapText="1"/>
    </xf>
    <xf numFmtId="0" fontId="1" fillId="42" borderId="26" xfId="0" applyFont="1" applyFill="1" applyBorder="1" applyAlignment="1">
      <alignment horizontal="center" vertical="center" wrapText="1"/>
    </xf>
    <xf numFmtId="0" fontId="0" fillId="10" borderId="21" xfId="0" applyFont="1" applyFill="1" applyBorder="1" applyAlignment="1">
      <alignment horizontal="center" vertical="center" wrapText="1"/>
    </xf>
    <xf numFmtId="14" fontId="0" fillId="10" borderId="22" xfId="0" applyNumberFormat="1" applyFont="1" applyFill="1" applyBorder="1" applyAlignment="1">
      <alignment horizontal="center" vertical="center"/>
    </xf>
    <xf numFmtId="164" fontId="0" fillId="10" borderId="22" xfId="0" applyNumberFormat="1" applyFont="1" applyFill="1" applyBorder="1" applyAlignment="1">
      <alignment horizontal="center" vertical="center" wrapText="1"/>
    </xf>
    <xf numFmtId="164" fontId="0" fillId="40" borderId="22" xfId="0" applyNumberFormat="1" applyFont="1" applyFill="1" applyBorder="1" applyAlignment="1">
      <alignment horizontal="center" vertical="center"/>
    </xf>
    <xf numFmtId="9" fontId="0" fillId="43" borderId="22" xfId="59" applyFont="1" applyFill="1" applyBorder="1" applyAlignment="1">
      <alignment horizontal="center" vertical="center" wrapText="1"/>
    </xf>
    <xf numFmtId="9" fontId="0" fillId="40" borderId="22" xfId="59" applyFont="1" applyFill="1" applyBorder="1" applyAlignment="1">
      <alignment horizontal="center" vertical="center" wrapText="1"/>
    </xf>
    <xf numFmtId="43" fontId="1" fillId="36" borderId="19" xfId="42" applyFont="1" applyFill="1" applyBorder="1" applyAlignment="1">
      <alignment horizontal="right" vertical="center"/>
    </xf>
    <xf numFmtId="43" fontId="1" fillId="36" borderId="19" xfId="42" applyFont="1" applyFill="1" applyBorder="1" applyAlignment="1">
      <alignment horizontal="center" vertical="center"/>
    </xf>
    <xf numFmtId="43" fontId="1" fillId="36" borderId="19" xfId="42" applyNumberFormat="1" applyFont="1" applyFill="1" applyBorder="1" applyAlignment="1">
      <alignment horizontal="right" vertical="center"/>
    </xf>
    <xf numFmtId="175" fontId="0" fillId="36" borderId="19" xfId="0" applyNumberFormat="1" applyFont="1" applyFill="1" applyBorder="1" applyAlignment="1">
      <alignment vertical="center"/>
    </xf>
    <xf numFmtId="0" fontId="1" fillId="36" borderId="19" xfId="0" applyFont="1" applyFill="1" applyBorder="1" applyAlignment="1">
      <alignment horizontal="center" vertical="center" wrapText="1"/>
    </xf>
    <xf numFmtId="0" fontId="0" fillId="46" borderId="0" xfId="0" applyFill="1" applyAlignment="1">
      <alignment/>
    </xf>
    <xf numFmtId="0" fontId="0" fillId="46" borderId="0" xfId="0" applyFill="1" applyAlignment="1">
      <alignment horizontal="center"/>
    </xf>
    <xf numFmtId="0" fontId="0" fillId="46" borderId="0" xfId="0" applyFill="1" applyBorder="1" applyAlignment="1">
      <alignment/>
    </xf>
    <xf numFmtId="0" fontId="0" fillId="46" borderId="0" xfId="0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10" fontId="0" fillId="0" borderId="0" xfId="0" applyNumberFormat="1" applyFont="1" applyBorder="1" applyAlignment="1">
      <alignment horizontal="center" vertical="center"/>
    </xf>
    <xf numFmtId="175" fontId="0" fillId="0" borderId="0" xfId="42" applyNumberFormat="1" applyFont="1" applyBorder="1" applyAlignment="1">
      <alignment horizontal="right" vertical="center"/>
    </xf>
    <xf numFmtId="43" fontId="0" fillId="0" borderId="0" xfId="42" applyNumberFormat="1" applyFont="1" applyBorder="1" applyAlignment="1">
      <alignment horizontal="right" vertical="center"/>
    </xf>
    <xf numFmtId="10" fontId="0" fillId="0" borderId="0" xfId="59" applyNumberFormat="1" applyFont="1" applyBorder="1" applyAlignment="1">
      <alignment horizontal="center" vertical="center"/>
    </xf>
    <xf numFmtId="175" fontId="0" fillId="39" borderId="0" xfId="42" applyNumberFormat="1" applyFont="1" applyFill="1" applyBorder="1" applyAlignment="1">
      <alignment horizontal="right" vertical="center"/>
    </xf>
    <xf numFmtId="0" fontId="0" fillId="45" borderId="0" xfId="0" applyFont="1" applyFill="1" applyBorder="1" applyAlignment="1">
      <alignment vertical="center"/>
    </xf>
    <xf numFmtId="175" fontId="0" fillId="45" borderId="0" xfId="42" applyNumberFormat="1" applyFont="1" applyFill="1" applyBorder="1" applyAlignment="1">
      <alignment horizontal="right" vertical="center"/>
    </xf>
    <xf numFmtId="0" fontId="0" fillId="44" borderId="0" xfId="0" applyFont="1" applyFill="1" applyBorder="1" applyAlignment="1">
      <alignment vertical="center"/>
    </xf>
    <xf numFmtId="175" fontId="0" fillId="44" borderId="0" xfId="42" applyNumberFormat="1" applyFont="1" applyFill="1" applyBorder="1" applyAlignment="1">
      <alignment horizontal="right" vertical="center"/>
    </xf>
    <xf numFmtId="43" fontId="0" fillId="2" borderId="0" xfId="42" applyNumberFormat="1" applyFont="1" applyFill="1" applyBorder="1" applyAlignment="1">
      <alignment horizontal="right" vertical="center"/>
    </xf>
    <xf numFmtId="175" fontId="0" fillId="2" borderId="0" xfId="42" applyNumberFormat="1" applyFont="1" applyFill="1" applyBorder="1" applyAlignment="1">
      <alignment horizontal="right" vertical="center"/>
    </xf>
    <xf numFmtId="175" fontId="0" fillId="40" borderId="0" xfId="42" applyNumberFormat="1" applyFont="1" applyFill="1" applyBorder="1" applyAlignment="1">
      <alignment horizontal="right" vertical="center"/>
    </xf>
    <xf numFmtId="43" fontId="0" fillId="40" borderId="0" xfId="42" applyNumberFormat="1" applyFont="1" applyFill="1" applyBorder="1" applyAlignment="1">
      <alignment horizontal="right" vertical="center"/>
    </xf>
    <xf numFmtId="0" fontId="0" fillId="40" borderId="0" xfId="0" applyFont="1" applyFill="1" applyBorder="1" applyAlignment="1">
      <alignment horizontal="center" vertical="center"/>
    </xf>
    <xf numFmtId="43" fontId="0" fillId="40" borderId="0" xfId="42" applyNumberFormat="1" applyFont="1" applyFill="1" applyBorder="1" applyAlignment="1">
      <alignment horizontal="right"/>
    </xf>
    <xf numFmtId="175" fontId="0" fillId="0" borderId="0" xfId="42" applyNumberFormat="1" applyFont="1" applyBorder="1" applyAlignment="1">
      <alignment horizontal="right"/>
    </xf>
    <xf numFmtId="175" fontId="0" fillId="2" borderId="0" xfId="42" applyNumberFormat="1" applyFont="1" applyFill="1" applyBorder="1" applyAlignment="1">
      <alignment horizontal="right"/>
    </xf>
    <xf numFmtId="43" fontId="0" fillId="2" borderId="0" xfId="42" applyNumberFormat="1" applyFont="1" applyFill="1" applyBorder="1" applyAlignment="1">
      <alignment horizontal="right"/>
    </xf>
    <xf numFmtId="0" fontId="0" fillId="40" borderId="0" xfId="0" applyFont="1" applyFill="1" applyBorder="1" applyAlignment="1">
      <alignment vertical="center"/>
    </xf>
    <xf numFmtId="10" fontId="0" fillId="40" borderId="0" xfId="0" applyNumberFormat="1" applyFont="1" applyFill="1" applyBorder="1" applyAlignment="1">
      <alignment horizontal="center" vertical="center"/>
    </xf>
    <xf numFmtId="10" fontId="0" fillId="40" borderId="0" xfId="59" applyNumberFormat="1" applyFont="1" applyFill="1" applyBorder="1" applyAlignment="1">
      <alignment horizontal="center" vertical="center"/>
    </xf>
    <xf numFmtId="175" fontId="0" fillId="40" borderId="0" xfId="42" applyNumberFormat="1" applyFont="1" applyFill="1" applyBorder="1" applyAlignment="1">
      <alignment horizontal="right"/>
    </xf>
    <xf numFmtId="10" fontId="0" fillId="45" borderId="0" xfId="0" applyNumberFormat="1" applyFont="1" applyFill="1" applyBorder="1" applyAlignment="1">
      <alignment horizontal="center" vertical="center"/>
    </xf>
    <xf numFmtId="43" fontId="0" fillId="45" borderId="0" xfId="42" applyNumberFormat="1" applyFont="1" applyFill="1" applyBorder="1" applyAlignment="1">
      <alignment horizontal="right" vertical="center"/>
    </xf>
    <xf numFmtId="10" fontId="0" fillId="45" borderId="0" xfId="59" applyNumberFormat="1" applyFont="1" applyFill="1" applyBorder="1" applyAlignment="1">
      <alignment horizontal="center" vertical="center"/>
    </xf>
    <xf numFmtId="176" fontId="0" fillId="45" borderId="0" xfId="59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175" fontId="0" fillId="45" borderId="0" xfId="42" applyNumberFormat="1" applyFont="1" applyFill="1" applyBorder="1" applyAlignment="1">
      <alignment horizontal="right"/>
    </xf>
    <xf numFmtId="10" fontId="0" fillId="44" borderId="0" xfId="59" applyNumberFormat="1" applyFont="1" applyFill="1" applyBorder="1" applyAlignment="1">
      <alignment horizontal="center" vertical="center"/>
    </xf>
    <xf numFmtId="0" fontId="18" fillId="45" borderId="0" xfId="0" applyFont="1" applyFill="1" applyBorder="1" applyAlignment="1">
      <alignment vertical="center"/>
    </xf>
    <xf numFmtId="10" fontId="18" fillId="45" borderId="0" xfId="0" applyNumberFormat="1" applyFont="1" applyFill="1" applyBorder="1" applyAlignment="1">
      <alignment horizontal="center" vertical="center"/>
    </xf>
    <xf numFmtId="175" fontId="18" fillId="45" borderId="0" xfId="42" applyNumberFormat="1" applyFont="1" applyFill="1" applyBorder="1" applyAlignment="1">
      <alignment horizontal="right" vertical="center"/>
    </xf>
    <xf numFmtId="43" fontId="18" fillId="2" borderId="0" xfId="42" applyNumberFormat="1" applyFont="1" applyFill="1" applyBorder="1" applyAlignment="1">
      <alignment horizontal="right" vertical="center"/>
    </xf>
    <xf numFmtId="175" fontId="18" fillId="2" borderId="0" xfId="42" applyNumberFormat="1" applyFont="1" applyFill="1" applyBorder="1" applyAlignment="1">
      <alignment horizontal="right" vertical="center"/>
    </xf>
    <xf numFmtId="10" fontId="11" fillId="0" borderId="0" xfId="0" applyNumberFormat="1" applyFont="1" applyBorder="1" applyAlignment="1">
      <alignment horizontal="left" vertical="center"/>
    </xf>
    <xf numFmtId="0" fontId="85" fillId="40" borderId="0" xfId="0" applyFont="1" applyFill="1" applyBorder="1" applyAlignment="1">
      <alignment/>
    </xf>
    <xf numFmtId="0" fontId="19" fillId="40" borderId="0" xfId="0" applyFont="1" applyFill="1" applyBorder="1" applyAlignment="1">
      <alignment/>
    </xf>
    <xf numFmtId="0" fontId="1" fillId="42" borderId="18" xfId="56" applyFont="1" applyFill="1" applyBorder="1" applyAlignment="1">
      <alignment horizontal="center" vertical="center" wrapText="1"/>
      <protection/>
    </xf>
    <xf numFmtId="0" fontId="20" fillId="44" borderId="0" xfId="0" applyFont="1" applyFill="1" applyAlignment="1">
      <alignment vertical="center" wrapText="1"/>
    </xf>
    <xf numFmtId="0" fontId="86" fillId="0" borderId="0" xfId="56" applyNumberFormat="1" applyFont="1" applyBorder="1" applyAlignment="1">
      <alignment horizontal="left" vertical="center" wrapText="1"/>
      <protection/>
    </xf>
    <xf numFmtId="0" fontId="86" fillId="45" borderId="0" xfId="0" applyFont="1" applyFill="1" applyBorder="1" applyAlignment="1">
      <alignment vertical="center"/>
    </xf>
    <xf numFmtId="175" fontId="86" fillId="45" borderId="0" xfId="42" applyNumberFormat="1" applyFont="1" applyFill="1" applyBorder="1" applyAlignment="1">
      <alignment horizontal="right" vertical="center"/>
    </xf>
    <xf numFmtId="0" fontId="1" fillId="42" borderId="27" xfId="0" applyFont="1" applyFill="1" applyBorder="1" applyAlignment="1">
      <alignment horizontal="center" vertical="center" wrapText="1"/>
    </xf>
    <xf numFmtId="0" fontId="1" fillId="42" borderId="28" xfId="56" applyNumberFormat="1" applyFont="1" applyFill="1" applyBorder="1" applyAlignment="1">
      <alignment horizontal="center" vertical="center" wrapText="1"/>
      <protection/>
    </xf>
    <xf numFmtId="0" fontId="1" fillId="42" borderId="28" xfId="0" applyFont="1" applyFill="1" applyBorder="1" applyAlignment="1">
      <alignment horizontal="center" vertical="center" wrapText="1"/>
    </xf>
    <xf numFmtId="0" fontId="1" fillId="42" borderId="29" xfId="0" applyFont="1" applyFill="1" applyBorder="1" applyAlignment="1">
      <alignment horizontal="center" vertical="center" wrapText="1"/>
    </xf>
    <xf numFmtId="0" fontId="86" fillId="0" borderId="30" xfId="56" applyNumberFormat="1" applyFont="1" applyBorder="1" applyAlignment="1">
      <alignment horizontal="center" vertical="center" wrapText="1"/>
      <protection/>
    </xf>
    <xf numFmtId="14" fontId="86" fillId="0" borderId="31" xfId="0" applyNumberFormat="1" applyFont="1" applyBorder="1" applyAlignment="1">
      <alignment horizontal="center" vertical="center"/>
    </xf>
    <xf numFmtId="0" fontId="86" fillId="45" borderId="30" xfId="0" applyFont="1" applyFill="1" applyBorder="1" applyAlignment="1">
      <alignment horizontal="center" vertical="center"/>
    </xf>
    <xf numFmtId="175" fontId="86" fillId="45" borderId="31" xfId="42" applyNumberFormat="1" applyFont="1" applyFill="1" applyBorder="1" applyAlignment="1">
      <alignment horizontal="center" vertical="center"/>
    </xf>
    <xf numFmtId="0" fontId="86" fillId="36" borderId="32" xfId="0" applyFont="1" applyFill="1" applyBorder="1" applyAlignment="1">
      <alignment vertical="center"/>
    </xf>
    <xf numFmtId="0" fontId="82" fillId="36" borderId="33" xfId="0" applyFont="1" applyFill="1" applyBorder="1" applyAlignment="1">
      <alignment horizontal="center" vertical="center"/>
    </xf>
    <xf numFmtId="175" fontId="1" fillId="36" borderId="33" xfId="42" applyNumberFormat="1" applyFont="1" applyFill="1" applyBorder="1" applyAlignment="1">
      <alignment horizontal="right" vertical="center"/>
    </xf>
    <xf numFmtId="0" fontId="1" fillId="36" borderId="33" xfId="0" applyFont="1" applyFill="1" applyBorder="1" applyAlignment="1">
      <alignment horizontal="right" vertical="center"/>
    </xf>
    <xf numFmtId="0" fontId="86" fillId="36" borderId="34" xfId="0" applyFont="1" applyFill="1" applyBorder="1" applyAlignment="1">
      <alignment horizontal="center" vertical="center"/>
    </xf>
    <xf numFmtId="0" fontId="0" fillId="40" borderId="0" xfId="0" applyFont="1" applyFill="1" applyBorder="1" applyAlignment="1">
      <alignment horizontal="right" vertical="center"/>
    </xf>
    <xf numFmtId="0" fontId="1" fillId="40" borderId="0" xfId="0" applyFont="1" applyFill="1" applyBorder="1" applyAlignment="1">
      <alignment horizontal="center" vertical="center"/>
    </xf>
    <xf numFmtId="175" fontId="1" fillId="40" borderId="0" xfId="42" applyNumberFormat="1" applyFont="1" applyFill="1" applyBorder="1" applyAlignment="1">
      <alignment horizontal="right" vertical="center"/>
    </xf>
    <xf numFmtId="0" fontId="0" fillId="36" borderId="32" xfId="0" applyFont="1" applyFill="1" applyBorder="1" applyAlignment="1">
      <alignment horizontal="center" vertical="center"/>
    </xf>
    <xf numFmtId="0" fontId="0" fillId="36" borderId="33" xfId="0" applyFont="1" applyFill="1" applyBorder="1" applyAlignment="1">
      <alignment vertical="center"/>
    </xf>
    <xf numFmtId="0" fontId="0" fillId="36" borderId="33" xfId="0" applyFont="1" applyFill="1" applyBorder="1" applyAlignment="1">
      <alignment horizontal="center" vertical="center"/>
    </xf>
    <xf numFmtId="0" fontId="0" fillId="36" borderId="33" xfId="0" applyFont="1" applyFill="1" applyBorder="1" applyAlignment="1">
      <alignment horizontal="right" vertical="center"/>
    </xf>
    <xf numFmtId="0" fontId="1" fillId="36" borderId="33" xfId="0" applyFont="1" applyFill="1" applyBorder="1" applyAlignment="1">
      <alignment horizontal="center" vertical="center"/>
    </xf>
    <xf numFmtId="0" fontId="0" fillId="36" borderId="34" xfId="0" applyFont="1" applyFill="1" applyBorder="1" applyAlignment="1">
      <alignment horizontal="center" vertical="center"/>
    </xf>
    <xf numFmtId="0" fontId="0" fillId="45" borderId="35" xfId="0" applyFont="1" applyFill="1" applyBorder="1" applyAlignment="1">
      <alignment horizontal="center" vertical="center"/>
    </xf>
    <xf numFmtId="0" fontId="0" fillId="45" borderId="36" xfId="0" applyFont="1" applyFill="1" applyBorder="1" applyAlignment="1">
      <alignment vertical="center"/>
    </xf>
    <xf numFmtId="10" fontId="0" fillId="45" borderId="36" xfId="0" applyNumberFormat="1" applyFont="1" applyFill="1" applyBorder="1" applyAlignment="1">
      <alignment horizontal="center" vertical="center"/>
    </xf>
    <xf numFmtId="175" fontId="0" fillId="45" borderId="36" xfId="42" applyNumberFormat="1" applyFont="1" applyFill="1" applyBorder="1" applyAlignment="1">
      <alignment horizontal="right" vertical="center"/>
    </xf>
    <xf numFmtId="43" fontId="0" fillId="45" borderId="36" xfId="42" applyNumberFormat="1" applyFont="1" applyFill="1" applyBorder="1" applyAlignment="1">
      <alignment horizontal="right" vertical="center"/>
    </xf>
    <xf numFmtId="14" fontId="0" fillId="45" borderId="37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4" fontId="0" fillId="0" borderId="31" xfId="0" applyNumberFormat="1" applyFont="1" applyBorder="1" applyAlignment="1">
      <alignment horizontal="center" vertical="center"/>
    </xf>
    <xf numFmtId="0" fontId="0" fillId="45" borderId="30" xfId="0" applyFont="1" applyFill="1" applyBorder="1" applyAlignment="1">
      <alignment horizontal="center" vertical="center"/>
    </xf>
    <xf numFmtId="14" fontId="0" fillId="45" borderId="31" xfId="0" applyNumberFormat="1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14" fontId="0" fillId="2" borderId="31" xfId="0" applyNumberFormat="1" applyFont="1" applyFill="1" applyBorder="1" applyAlignment="1">
      <alignment horizontal="center" vertical="center"/>
    </xf>
    <xf numFmtId="14" fontId="0" fillId="40" borderId="31" xfId="0" applyNumberFormat="1" applyFont="1" applyFill="1" applyBorder="1" applyAlignment="1">
      <alignment horizontal="center" vertical="center"/>
    </xf>
    <xf numFmtId="0" fontId="0" fillId="40" borderId="30" xfId="0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/>
    </xf>
    <xf numFmtId="14" fontId="18" fillId="2" borderId="31" xfId="0" applyNumberFormat="1" applyFont="1" applyFill="1" applyBorder="1" applyAlignment="1">
      <alignment horizontal="center" vertical="center"/>
    </xf>
    <xf numFmtId="14" fontId="0" fillId="2" borderId="31" xfId="0" applyNumberFormat="1" applyFont="1" applyFill="1" applyBorder="1" applyAlignment="1">
      <alignment horizontal="center"/>
    </xf>
    <xf numFmtId="14" fontId="0" fillId="40" borderId="31" xfId="0" applyNumberFormat="1" applyFont="1" applyFill="1" applyBorder="1" applyAlignment="1">
      <alignment horizontal="center"/>
    </xf>
    <xf numFmtId="0" fontId="0" fillId="40" borderId="38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10" fontId="0" fillId="0" borderId="12" xfId="0" applyNumberFormat="1" applyFont="1" applyBorder="1" applyAlignment="1">
      <alignment horizontal="center" vertical="center"/>
    </xf>
    <xf numFmtId="175" fontId="0" fillId="0" borderId="12" xfId="42" applyNumberFormat="1" applyFont="1" applyBorder="1" applyAlignment="1">
      <alignment horizontal="right"/>
    </xf>
    <xf numFmtId="43" fontId="0" fillId="40" borderId="12" xfId="42" applyNumberFormat="1" applyFont="1" applyFill="1" applyBorder="1" applyAlignment="1">
      <alignment horizontal="right"/>
    </xf>
    <xf numFmtId="175" fontId="0" fillId="40" borderId="12" xfId="42" applyNumberFormat="1" applyFont="1" applyFill="1" applyBorder="1" applyAlignment="1">
      <alignment horizontal="right" vertical="center"/>
    </xf>
    <xf numFmtId="14" fontId="0" fillId="40" borderId="39" xfId="0" applyNumberFormat="1" applyFont="1" applyFill="1" applyBorder="1" applyAlignment="1">
      <alignment horizontal="center"/>
    </xf>
    <xf numFmtId="0" fontId="0" fillId="40" borderId="0" xfId="0" applyFont="1" applyFill="1" applyAlignment="1">
      <alignment/>
    </xf>
    <xf numFmtId="0" fontId="86" fillId="45" borderId="0" xfId="42" applyNumberFormat="1" applyFont="1" applyFill="1" applyBorder="1" applyAlignment="1">
      <alignment horizontal="left" vertical="center" wrapText="1"/>
    </xf>
    <xf numFmtId="0" fontId="1" fillId="42" borderId="35" xfId="0" applyFont="1" applyFill="1" applyBorder="1" applyAlignment="1">
      <alignment horizontal="center"/>
    </xf>
    <xf numFmtId="0" fontId="1" fillId="42" borderId="36" xfId="0" applyFont="1" applyFill="1" applyBorder="1" applyAlignment="1">
      <alignment horizontal="center"/>
    </xf>
    <xf numFmtId="0" fontId="1" fillId="42" borderId="36" xfId="0" applyFont="1" applyFill="1" applyBorder="1" applyAlignment="1">
      <alignment horizontal="center" wrapText="1"/>
    </xf>
    <xf numFmtId="0" fontId="1" fillId="42" borderId="36" xfId="0" applyFont="1" applyFill="1" applyBorder="1" applyAlignment="1">
      <alignment horizontal="right" vertical="center"/>
    </xf>
    <xf numFmtId="0" fontId="1" fillId="42" borderId="36" xfId="0" applyFont="1" applyFill="1" applyBorder="1" applyAlignment="1">
      <alignment horizontal="left" vertical="center" wrapText="1"/>
    </xf>
    <xf numFmtId="175" fontId="1" fillId="42" borderId="36" xfId="42" applyNumberFormat="1" applyFont="1" applyFill="1" applyBorder="1" applyAlignment="1">
      <alignment horizontal="center" wrapText="1"/>
    </xf>
    <xf numFmtId="175" fontId="1" fillId="42" borderId="36" xfId="42" applyNumberFormat="1" applyFont="1" applyFill="1" applyBorder="1" applyAlignment="1">
      <alignment horizontal="center" vertical="center" wrapText="1"/>
    </xf>
    <xf numFmtId="164" fontId="1" fillId="42" borderId="37" xfId="0" applyNumberFormat="1" applyFont="1" applyFill="1" applyBorder="1" applyAlignment="1">
      <alignment horizontal="center" wrapText="1"/>
    </xf>
    <xf numFmtId="0" fontId="1" fillId="42" borderId="38" xfId="0" applyFont="1" applyFill="1" applyBorder="1" applyAlignment="1">
      <alignment horizontal="center"/>
    </xf>
    <xf numFmtId="0" fontId="1" fillId="42" borderId="12" xfId="0" applyFont="1" applyFill="1" applyBorder="1" applyAlignment="1">
      <alignment horizontal="center"/>
    </xf>
    <xf numFmtId="0" fontId="1" fillId="42" borderId="40" xfId="0" applyFont="1" applyFill="1" applyBorder="1" applyAlignment="1">
      <alignment horizontal="center"/>
    </xf>
    <xf numFmtId="0" fontId="1" fillId="42" borderId="41" xfId="0" applyFont="1" applyFill="1" applyBorder="1" applyAlignment="1">
      <alignment horizontal="center"/>
    </xf>
    <xf numFmtId="175" fontId="1" fillId="42" borderId="12" xfId="42" applyNumberFormat="1" applyFont="1" applyFill="1" applyBorder="1" applyAlignment="1">
      <alignment horizontal="center" wrapText="1"/>
    </xf>
    <xf numFmtId="43" fontId="1" fillId="42" borderId="12" xfId="0" applyNumberFormat="1" applyFont="1" applyFill="1" applyBorder="1" applyAlignment="1">
      <alignment horizontal="center" wrapText="1"/>
    </xf>
    <xf numFmtId="164" fontId="1" fillId="42" borderId="39" xfId="0" applyNumberFormat="1" applyFont="1" applyFill="1" applyBorder="1" applyAlignment="1">
      <alignment horizontal="center" wrapText="1"/>
    </xf>
    <xf numFmtId="175" fontId="86" fillId="0" borderId="0" xfId="42" applyNumberFormat="1" applyFont="1" applyBorder="1" applyAlignment="1">
      <alignment horizontal="right" vertical="center"/>
    </xf>
    <xf numFmtId="0" fontId="23" fillId="36" borderId="18" xfId="0" applyFont="1" applyFill="1" applyBorder="1" applyAlignment="1">
      <alignment horizontal="left" vertical="center"/>
    </xf>
    <xf numFmtId="0" fontId="23" fillId="40" borderId="0" xfId="0" applyFont="1" applyFill="1" applyBorder="1" applyAlignment="1">
      <alignment horizontal="left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/>
    </xf>
    <xf numFmtId="0" fontId="0" fillId="13" borderId="0" xfId="0" applyFont="1" applyFill="1" applyBorder="1" applyAlignment="1">
      <alignment horizontal="center" vertical="center"/>
    </xf>
    <xf numFmtId="0" fontId="0" fillId="13" borderId="0" xfId="0" applyFont="1" applyFill="1" applyBorder="1" applyAlignment="1">
      <alignment vertical="center" wrapText="1"/>
    </xf>
    <xf numFmtId="0" fontId="0" fillId="13" borderId="0" xfId="0" applyFont="1" applyFill="1" applyBorder="1" applyAlignment="1">
      <alignment horizontal="center" vertical="center" wrapText="1"/>
    </xf>
    <xf numFmtId="175" fontId="0" fillId="13" borderId="0" xfId="42" applyNumberFormat="1" applyFont="1" applyFill="1" applyBorder="1" applyAlignment="1">
      <alignment horizontal="center" vertical="center"/>
    </xf>
    <xf numFmtId="175" fontId="0" fillId="13" borderId="0" xfId="0" applyNumberFormat="1" applyFont="1" applyFill="1" applyBorder="1" applyAlignment="1">
      <alignment horizontal="center" vertical="center" wrapText="1"/>
    </xf>
    <xf numFmtId="175" fontId="0" fillId="13" borderId="0" xfId="0" applyNumberFormat="1" applyFont="1" applyFill="1" applyBorder="1" applyAlignment="1">
      <alignment vertical="center"/>
    </xf>
    <xf numFmtId="9" fontId="0" fillId="13" borderId="0" xfId="0" applyNumberFormat="1" applyFont="1" applyFill="1" applyBorder="1" applyAlignment="1">
      <alignment horizontal="center" vertical="center" wrapText="1"/>
    </xf>
    <xf numFmtId="9" fontId="0" fillId="13" borderId="0" xfId="59" applyFont="1" applyFill="1" applyBorder="1" applyAlignment="1">
      <alignment horizontal="center" vertical="center"/>
    </xf>
    <xf numFmtId="0" fontId="0" fillId="13" borderId="0" xfId="0" applyFont="1" applyFill="1" applyBorder="1" applyAlignment="1">
      <alignment horizontal="right" vertical="center"/>
    </xf>
    <xf numFmtId="175" fontId="0" fillId="40" borderId="0" xfId="42" applyNumberFormat="1" applyFont="1" applyFill="1" applyBorder="1" applyAlignment="1">
      <alignment horizontal="center" vertical="center"/>
    </xf>
    <xf numFmtId="175" fontId="0" fillId="40" borderId="0" xfId="0" applyNumberFormat="1" applyFont="1" applyFill="1" applyBorder="1" applyAlignment="1">
      <alignment vertical="center"/>
    </xf>
    <xf numFmtId="9" fontId="0" fillId="40" borderId="0" xfId="0" applyNumberFormat="1" applyFont="1" applyFill="1" applyBorder="1" applyAlignment="1">
      <alignment horizontal="center" vertical="center" wrapText="1"/>
    </xf>
    <xf numFmtId="175" fontId="0" fillId="40" borderId="0" xfId="0" applyNumberFormat="1" applyFont="1" applyFill="1" applyBorder="1" applyAlignment="1">
      <alignment horizontal="center" vertical="center"/>
    </xf>
    <xf numFmtId="9" fontId="0" fillId="40" borderId="0" xfId="59" applyFont="1" applyFill="1" applyBorder="1" applyAlignment="1">
      <alignment horizontal="center" vertical="center"/>
    </xf>
    <xf numFmtId="175" fontId="0" fillId="13" borderId="0" xfId="42" applyNumberFormat="1" applyFont="1" applyFill="1" applyBorder="1" applyAlignment="1">
      <alignment horizontal="center" vertical="center" wrapText="1"/>
    </xf>
    <xf numFmtId="175" fontId="0" fillId="40" borderId="0" xfId="42" applyNumberFormat="1" applyFont="1" applyFill="1" applyBorder="1" applyAlignment="1">
      <alignment horizontal="center" vertical="center" wrapText="1"/>
    </xf>
    <xf numFmtId="0" fontId="10" fillId="40" borderId="0" xfId="0" applyFont="1" applyFill="1" applyBorder="1" applyAlignment="1">
      <alignment horizontal="center" vertical="center" wrapText="1"/>
    </xf>
    <xf numFmtId="9" fontId="0" fillId="40" borderId="0" xfId="59" applyNumberFormat="1" applyFont="1" applyFill="1" applyBorder="1" applyAlignment="1">
      <alignment horizontal="center" vertical="center"/>
    </xf>
    <xf numFmtId="175" fontId="0" fillId="13" borderId="0" xfId="0" applyNumberFormat="1" applyFont="1" applyFill="1" applyBorder="1" applyAlignment="1">
      <alignment horizontal="center" vertical="center"/>
    </xf>
    <xf numFmtId="9" fontId="0" fillId="13" borderId="0" xfId="59" applyNumberFormat="1" applyFont="1" applyFill="1" applyBorder="1" applyAlignment="1">
      <alignment horizontal="center" vertical="center"/>
    </xf>
    <xf numFmtId="10" fontId="0" fillId="13" borderId="0" xfId="59" applyNumberFormat="1" applyFont="1" applyFill="1" applyBorder="1" applyAlignment="1">
      <alignment horizontal="center" vertical="center"/>
    </xf>
    <xf numFmtId="0" fontId="82" fillId="36" borderId="19" xfId="0" applyFont="1" applyFill="1" applyBorder="1" applyAlignment="1">
      <alignment vertical="center"/>
    </xf>
    <xf numFmtId="0" fontId="82" fillId="36" borderId="19" xfId="0" applyFont="1" applyFill="1" applyBorder="1" applyAlignment="1">
      <alignment horizontal="center" vertical="center"/>
    </xf>
    <xf numFmtId="175" fontId="82" fillId="36" borderId="19" xfId="0" applyNumberFormat="1" applyFont="1" applyFill="1" applyBorder="1" applyAlignment="1">
      <alignment vertical="center"/>
    </xf>
    <xf numFmtId="0" fontId="83" fillId="40" borderId="0" xfId="0" applyFont="1" applyFill="1" applyAlignment="1">
      <alignment/>
    </xf>
    <xf numFmtId="0" fontId="83" fillId="40" borderId="0" xfId="0" applyFont="1" applyFill="1" applyAlignment="1">
      <alignment horizontal="center"/>
    </xf>
    <xf numFmtId="0" fontId="87" fillId="40" borderId="0" xfId="0" applyFont="1" applyFill="1" applyBorder="1" applyAlignment="1">
      <alignment/>
    </xf>
    <xf numFmtId="0" fontId="88" fillId="40" borderId="0" xfId="0" applyFont="1" applyFill="1" applyAlignment="1">
      <alignment/>
    </xf>
    <xf numFmtId="0" fontId="1" fillId="14" borderId="2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center"/>
    </xf>
    <xf numFmtId="0" fontId="1" fillId="14" borderId="18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 vertical="center"/>
    </xf>
    <xf numFmtId="0" fontId="0" fillId="8" borderId="0" xfId="0" applyFont="1" applyFill="1" applyBorder="1" applyAlignment="1">
      <alignment vertical="center" wrapText="1"/>
    </xf>
    <xf numFmtId="0" fontId="0" fillId="8" borderId="0" xfId="0" applyFont="1" applyFill="1" applyBorder="1" applyAlignment="1">
      <alignment horizontal="center" vertical="center" wrapText="1"/>
    </xf>
    <xf numFmtId="175" fontId="0" fillId="8" borderId="0" xfId="42" applyNumberFormat="1" applyFont="1" applyFill="1" applyBorder="1" applyAlignment="1">
      <alignment horizontal="right" vertical="center"/>
    </xf>
    <xf numFmtId="175" fontId="0" fillId="8" borderId="0" xfId="0" applyNumberFormat="1" applyFont="1" applyFill="1" applyBorder="1" applyAlignment="1">
      <alignment horizontal="right" vertical="center" wrapText="1"/>
    </xf>
    <xf numFmtId="175" fontId="0" fillId="8" borderId="0" xfId="0" applyNumberFormat="1" applyFont="1" applyFill="1" applyBorder="1" applyAlignment="1">
      <alignment horizontal="center" vertical="center" wrapText="1"/>
    </xf>
    <xf numFmtId="175" fontId="0" fillId="8" borderId="0" xfId="0" applyNumberFormat="1" applyFont="1" applyFill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0" fillId="40" borderId="0" xfId="0" applyFont="1" applyFill="1" applyBorder="1" applyAlignment="1">
      <alignment horizontal="left" vertical="center" wrapText="1"/>
    </xf>
    <xf numFmtId="10" fontId="86" fillId="0" borderId="0" xfId="0" applyNumberFormat="1" applyFont="1" applyBorder="1" applyAlignment="1">
      <alignment vertical="center"/>
    </xf>
    <xf numFmtId="0" fontId="82" fillId="40" borderId="0" xfId="0" applyFont="1" applyFill="1" applyBorder="1" applyAlignment="1">
      <alignment horizontal="center" vertical="center"/>
    </xf>
    <xf numFmtId="0" fontId="1" fillId="42" borderId="20" xfId="0" applyFont="1" applyFill="1" applyBorder="1" applyAlignment="1">
      <alignment horizontal="center" vertical="center"/>
    </xf>
    <xf numFmtId="0" fontId="1" fillId="42" borderId="20" xfId="0" applyFont="1" applyFill="1" applyBorder="1" applyAlignment="1">
      <alignment horizontal="center" vertical="center" wrapText="1"/>
    </xf>
    <xf numFmtId="0" fontId="1" fillId="42" borderId="20" xfId="0" applyFont="1" applyFill="1" applyBorder="1" applyAlignment="1">
      <alignment horizontal="center"/>
    </xf>
    <xf numFmtId="0" fontId="1" fillId="42" borderId="18" xfId="0" applyFont="1" applyFill="1" applyBorder="1" applyAlignment="1">
      <alignment horizontal="center"/>
    </xf>
    <xf numFmtId="0" fontId="0" fillId="40" borderId="0" xfId="0" applyFont="1" applyFill="1" applyBorder="1" applyAlignment="1">
      <alignment horizontal="center" vertical="center"/>
    </xf>
    <xf numFmtId="0" fontId="0" fillId="40" borderId="0" xfId="0" applyFill="1" applyAlignment="1">
      <alignment vertical="center"/>
    </xf>
    <xf numFmtId="0" fontId="1" fillId="42" borderId="25" xfId="0" applyFont="1" applyFill="1" applyBorder="1" applyAlignment="1">
      <alignment horizontal="center" vertical="center" wrapText="1"/>
    </xf>
    <xf numFmtId="0" fontId="1" fillId="42" borderId="18" xfId="0" applyFont="1" applyFill="1" applyBorder="1" applyAlignment="1">
      <alignment horizontal="center" vertical="center" wrapText="1"/>
    </xf>
    <xf numFmtId="0" fontId="1" fillId="42" borderId="18" xfId="56" applyFont="1" applyFill="1" applyBorder="1" applyAlignment="1">
      <alignment horizontal="center" vertical="center" wrapText="1"/>
      <protection/>
    </xf>
    <xf numFmtId="175" fontId="1" fillId="42" borderId="18" xfId="42" applyNumberFormat="1" applyFont="1" applyFill="1" applyBorder="1" applyAlignment="1">
      <alignment horizontal="center" vertical="center" wrapText="1"/>
    </xf>
    <xf numFmtId="0" fontId="1" fillId="42" borderId="26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right" vertical="center" wrapText="1"/>
    </xf>
    <xf numFmtId="0" fontId="1" fillId="36" borderId="19" xfId="0" applyFont="1" applyFill="1" applyBorder="1" applyAlignment="1">
      <alignment horizontal="center" vertical="center"/>
    </xf>
    <xf numFmtId="3" fontId="1" fillId="36" borderId="19" xfId="0" applyNumberFormat="1" applyFont="1" applyFill="1" applyBorder="1" applyAlignment="1">
      <alignment horizontal="right" vertical="center"/>
    </xf>
    <xf numFmtId="3" fontId="1" fillId="36" borderId="19" xfId="0" applyNumberFormat="1" applyFont="1" applyFill="1" applyBorder="1" applyAlignment="1">
      <alignment horizontal="center" vertical="center"/>
    </xf>
    <xf numFmtId="43" fontId="1" fillId="36" borderId="19" xfId="0" applyNumberFormat="1" applyFont="1" applyFill="1" applyBorder="1" applyAlignment="1">
      <alignment horizontal="right" vertical="center" wrapText="1"/>
    </xf>
    <xf numFmtId="175" fontId="1" fillId="36" borderId="19" xfId="0" applyNumberFormat="1" applyFont="1" applyFill="1" applyBorder="1" applyAlignment="1">
      <alignment horizontal="right" vertical="center" wrapText="1"/>
    </xf>
    <xf numFmtId="0" fontId="1" fillId="36" borderId="19" xfId="0" applyFont="1" applyFill="1" applyBorder="1" applyAlignment="1">
      <alignment horizontal="left" vertical="center" wrapText="1"/>
    </xf>
    <xf numFmtId="0" fontId="1" fillId="36" borderId="24" xfId="0" applyFont="1" applyFill="1" applyBorder="1" applyAlignment="1">
      <alignment horizontal="center" vertical="center" wrapText="1"/>
    </xf>
    <xf numFmtId="0" fontId="1" fillId="40" borderId="0" xfId="0" applyFont="1" applyFill="1" applyBorder="1" applyAlignment="1">
      <alignment horizontal="right" vertical="center" wrapText="1"/>
    </xf>
    <xf numFmtId="0" fontId="1" fillId="40" borderId="0" xfId="0" applyFont="1" applyFill="1" applyBorder="1" applyAlignment="1">
      <alignment horizontal="left" vertical="center" wrapText="1"/>
    </xf>
    <xf numFmtId="0" fontId="1" fillId="40" borderId="0" xfId="0" applyFont="1" applyFill="1" applyBorder="1" applyAlignment="1">
      <alignment horizontal="center" vertical="center" wrapText="1"/>
    </xf>
    <xf numFmtId="0" fontId="1" fillId="42" borderId="20" xfId="0" applyFont="1" applyFill="1" applyBorder="1" applyAlignment="1">
      <alignment horizontal="center" wrapText="1"/>
    </xf>
    <xf numFmtId="0" fontId="1" fillId="42" borderId="20" xfId="0" applyFont="1" applyFill="1" applyBorder="1" applyAlignment="1">
      <alignment horizontal="right" vertical="center"/>
    </xf>
    <xf numFmtId="0" fontId="1" fillId="42" borderId="20" xfId="0" applyFont="1" applyFill="1" applyBorder="1" applyAlignment="1">
      <alignment horizontal="left" vertical="center" wrapText="1"/>
    </xf>
    <xf numFmtId="0" fontId="1" fillId="42" borderId="42" xfId="0" applyFont="1" applyFill="1" applyBorder="1" applyAlignment="1">
      <alignment horizontal="center"/>
    </xf>
    <xf numFmtId="0" fontId="1" fillId="42" borderId="43" xfId="0" applyFont="1" applyFill="1" applyBorder="1" applyAlignment="1">
      <alignment horizontal="center"/>
    </xf>
    <xf numFmtId="175" fontId="1" fillId="42" borderId="18" xfId="42" applyNumberFormat="1" applyFont="1" applyFill="1" applyBorder="1" applyAlignment="1">
      <alignment horizontal="center" vertical="center" wrapText="1"/>
    </xf>
    <xf numFmtId="10" fontId="0" fillId="45" borderId="36" xfId="59" applyNumberFormat="1" applyFont="1" applyFill="1" applyBorder="1" applyAlignment="1">
      <alignment horizontal="center" vertical="center"/>
    </xf>
    <xf numFmtId="43" fontId="0" fillId="45" borderId="36" xfId="0" applyNumberFormat="1" applyFont="1" applyFill="1" applyBorder="1" applyAlignment="1">
      <alignment horizontal="center" vertical="center"/>
    </xf>
    <xf numFmtId="175" fontId="0" fillId="45" borderId="20" xfId="0" applyNumberFormat="1" applyFont="1" applyFill="1" applyBorder="1" applyAlignment="1">
      <alignment horizontal="center" vertical="center"/>
    </xf>
    <xf numFmtId="14" fontId="0" fillId="45" borderId="2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3" fontId="0" fillId="0" borderId="0" xfId="0" applyNumberFormat="1" applyFont="1" applyBorder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45" borderId="0" xfId="0" applyFont="1" applyFill="1" applyBorder="1" applyAlignment="1">
      <alignment horizontal="center" vertical="center"/>
    </xf>
    <xf numFmtId="43" fontId="0" fillId="45" borderId="0" xfId="0" applyNumberFormat="1" applyFont="1" applyFill="1" applyBorder="1" applyAlignment="1">
      <alignment horizontal="center" vertical="center"/>
    </xf>
    <xf numFmtId="175" fontId="0" fillId="45" borderId="0" xfId="0" applyNumberFormat="1" applyFont="1" applyFill="1" applyBorder="1" applyAlignment="1">
      <alignment horizontal="center" vertical="center"/>
    </xf>
    <xf numFmtId="14" fontId="0" fillId="45" borderId="0" xfId="0" applyNumberFormat="1" applyFont="1" applyFill="1" applyBorder="1" applyAlignment="1">
      <alignment horizontal="center" vertical="center"/>
    </xf>
    <xf numFmtId="0" fontId="18" fillId="45" borderId="0" xfId="0" applyFont="1" applyFill="1" applyBorder="1" applyAlignment="1">
      <alignment horizontal="center" vertical="center"/>
    </xf>
    <xf numFmtId="10" fontId="18" fillId="45" borderId="0" xfId="59" applyNumberFormat="1" applyFont="1" applyFill="1" applyBorder="1" applyAlignment="1">
      <alignment horizontal="center" vertical="center"/>
    </xf>
    <xf numFmtId="43" fontId="18" fillId="45" borderId="0" xfId="42" applyNumberFormat="1" applyFont="1" applyFill="1" applyBorder="1" applyAlignment="1">
      <alignment horizontal="right" vertical="center"/>
    </xf>
    <xf numFmtId="43" fontId="18" fillId="45" borderId="0" xfId="0" applyNumberFormat="1" applyFont="1" applyFill="1" applyBorder="1" applyAlignment="1">
      <alignment horizontal="center" vertical="center"/>
    </xf>
    <xf numFmtId="175" fontId="18" fillId="45" borderId="0" xfId="0" applyNumberFormat="1" applyFont="1" applyFill="1" applyBorder="1" applyAlignment="1">
      <alignment horizontal="center" vertical="center"/>
    </xf>
    <xf numFmtId="14" fontId="18" fillId="45" borderId="0" xfId="0" applyNumberFormat="1" applyFont="1" applyFill="1" applyBorder="1" applyAlignment="1">
      <alignment horizontal="center" vertical="center"/>
    </xf>
    <xf numFmtId="0" fontId="89" fillId="40" borderId="0" xfId="0" applyFont="1" applyFill="1" applyAlignment="1">
      <alignment/>
    </xf>
    <xf numFmtId="0" fontId="89" fillId="0" borderId="0" xfId="0" applyFont="1" applyAlignment="1">
      <alignment/>
    </xf>
    <xf numFmtId="0" fontId="0" fillId="2" borderId="0" xfId="0" applyFont="1" applyFill="1" applyBorder="1" applyAlignment="1">
      <alignment horizontal="center" vertical="center"/>
    </xf>
    <xf numFmtId="43" fontId="0" fillId="2" borderId="0" xfId="0" applyNumberFormat="1" applyFont="1" applyFill="1" applyBorder="1" applyAlignment="1">
      <alignment horizontal="center" vertical="center"/>
    </xf>
    <xf numFmtId="175" fontId="0" fillId="2" borderId="0" xfId="0" applyNumberFormat="1" applyFont="1" applyFill="1" applyBorder="1" applyAlignment="1">
      <alignment horizontal="center" vertical="center"/>
    </xf>
    <xf numFmtId="14" fontId="0" fillId="2" borderId="0" xfId="0" applyNumberFormat="1" applyFont="1" applyFill="1" applyBorder="1" applyAlignment="1">
      <alignment horizontal="center" vertical="center"/>
    </xf>
    <xf numFmtId="43" fontId="0" fillId="40" borderId="0" xfId="0" applyNumberFormat="1" applyFont="1" applyFill="1" applyBorder="1" applyAlignment="1">
      <alignment horizontal="center" vertical="center"/>
    </xf>
    <xf numFmtId="14" fontId="0" fillId="40" borderId="0" xfId="0" applyNumberFormat="1" applyFont="1" applyFill="1" applyBorder="1" applyAlignment="1">
      <alignment horizontal="center" vertical="center"/>
    </xf>
    <xf numFmtId="10" fontId="0" fillId="2" borderId="0" xfId="59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43" fontId="18" fillId="2" borderId="0" xfId="0" applyNumberFormat="1" applyFont="1" applyFill="1" applyBorder="1" applyAlignment="1">
      <alignment horizontal="center" vertical="center"/>
    </xf>
    <xf numFmtId="175" fontId="18" fillId="2" borderId="0" xfId="0" applyNumberFormat="1" applyFont="1" applyFill="1" applyBorder="1" applyAlignment="1">
      <alignment horizontal="center" vertical="center"/>
    </xf>
    <xf numFmtId="14" fontId="18" fillId="2" borderId="0" xfId="0" applyNumberFormat="1" applyFont="1" applyFill="1" applyBorder="1" applyAlignment="1">
      <alignment horizontal="center" vertical="center"/>
    </xf>
    <xf numFmtId="10" fontId="0" fillId="0" borderId="0" xfId="59" applyNumberFormat="1" applyFont="1" applyBorder="1" applyAlignment="1">
      <alignment horizontal="center"/>
    </xf>
    <xf numFmtId="10" fontId="0" fillId="45" borderId="0" xfId="59" applyNumberFormat="1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 horizontal="center"/>
    </xf>
    <xf numFmtId="175" fontId="0" fillId="2" borderId="0" xfId="0" applyNumberFormat="1" applyFont="1" applyFill="1" applyBorder="1" applyAlignment="1">
      <alignment horizontal="center"/>
    </xf>
    <xf numFmtId="14" fontId="0" fillId="2" borderId="0" xfId="0" applyNumberFormat="1" applyFont="1" applyFill="1" applyBorder="1" applyAlignment="1">
      <alignment horizontal="center"/>
    </xf>
    <xf numFmtId="43" fontId="0" fillId="40" borderId="0" xfId="0" applyNumberFormat="1" applyFont="1" applyFill="1" applyBorder="1" applyAlignment="1">
      <alignment horizontal="center"/>
    </xf>
    <xf numFmtId="175" fontId="0" fillId="40" borderId="0" xfId="0" applyNumberFormat="1" applyFont="1" applyFill="1" applyBorder="1" applyAlignment="1">
      <alignment horizontal="center"/>
    </xf>
    <xf numFmtId="14" fontId="0" fillId="40" borderId="0" xfId="0" applyNumberFormat="1" applyFont="1" applyFill="1" applyBorder="1" applyAlignment="1">
      <alignment horizontal="center"/>
    </xf>
    <xf numFmtId="10" fontId="0" fillId="40" borderId="0" xfId="59" applyNumberFormat="1" applyFont="1" applyFill="1" applyBorder="1" applyAlignment="1">
      <alignment horizontal="center"/>
    </xf>
    <xf numFmtId="0" fontId="1" fillId="36" borderId="33" xfId="0" applyFont="1" applyFill="1" applyBorder="1" applyAlignment="1">
      <alignment horizontal="right" vertical="center"/>
    </xf>
    <xf numFmtId="43" fontId="1" fillId="36" borderId="33" xfId="42" applyFont="1" applyFill="1" applyBorder="1" applyAlignment="1">
      <alignment vertical="center"/>
    </xf>
    <xf numFmtId="0" fontId="0" fillId="40" borderId="0" xfId="0" applyFill="1" applyBorder="1" applyAlignment="1">
      <alignment/>
    </xf>
    <xf numFmtId="0" fontId="1" fillId="42" borderId="27" xfId="0" applyFont="1" applyFill="1" applyBorder="1" applyAlignment="1">
      <alignment horizontal="center" vertical="center" wrapText="1"/>
    </xf>
    <xf numFmtId="0" fontId="1" fillId="42" borderId="28" xfId="56" applyNumberFormat="1" applyFont="1" applyFill="1" applyBorder="1" applyAlignment="1">
      <alignment horizontal="center" vertical="center" wrapText="1"/>
      <protection/>
    </xf>
    <xf numFmtId="0" fontId="1" fillId="42" borderId="28" xfId="0" applyFont="1" applyFill="1" applyBorder="1" applyAlignment="1">
      <alignment horizontal="center" vertical="center" wrapText="1"/>
    </xf>
    <xf numFmtId="0" fontId="1" fillId="42" borderId="29" xfId="0" applyFont="1" applyFill="1" applyBorder="1" applyAlignment="1">
      <alignment horizontal="center" vertical="center" wrapText="1"/>
    </xf>
    <xf numFmtId="0" fontId="86" fillId="40" borderId="0" xfId="0" applyFont="1" applyFill="1" applyAlignment="1">
      <alignment vertical="center"/>
    </xf>
    <xf numFmtId="3" fontId="86" fillId="40" borderId="0" xfId="0" applyNumberFormat="1" applyFont="1" applyFill="1" applyAlignment="1">
      <alignment horizontal="center" vertical="center"/>
    </xf>
    <xf numFmtId="3" fontId="86" fillId="40" borderId="0" xfId="0" applyNumberFormat="1" applyFont="1" applyFill="1" applyAlignment="1">
      <alignment vertical="center"/>
    </xf>
    <xf numFmtId="0" fontId="86" fillId="40" borderId="0" xfId="0" applyFont="1" applyFill="1" applyAlignment="1">
      <alignment vertical="center" wrapText="1"/>
    </xf>
    <xf numFmtId="0" fontId="86" fillId="40" borderId="0" xfId="0" applyFont="1" applyFill="1" applyAlignment="1">
      <alignment horizontal="center" vertical="center"/>
    </xf>
    <xf numFmtId="0" fontId="86" fillId="11" borderId="0" xfId="0" applyFont="1" applyFill="1" applyAlignment="1">
      <alignment vertical="center"/>
    </xf>
    <xf numFmtId="3" fontId="86" fillId="11" borderId="0" xfId="0" applyNumberFormat="1" applyFont="1" applyFill="1" applyAlignment="1">
      <alignment horizontal="center" vertical="center"/>
    </xf>
    <xf numFmtId="3" fontId="86" fillId="11" borderId="0" xfId="0" applyNumberFormat="1" applyFont="1" applyFill="1" applyAlignment="1">
      <alignment vertical="center"/>
    </xf>
    <xf numFmtId="0" fontId="86" fillId="11" borderId="0" xfId="0" applyFont="1" applyFill="1" applyAlignment="1">
      <alignment vertical="center" wrapText="1"/>
    </xf>
    <xf numFmtId="0" fontId="86" fillId="11" borderId="0" xfId="0" applyFont="1" applyFill="1" applyAlignment="1">
      <alignment horizontal="center" vertical="center"/>
    </xf>
    <xf numFmtId="3" fontId="82" fillId="36" borderId="19" xfId="0" applyNumberFormat="1" applyFont="1" applyFill="1" applyBorder="1" applyAlignment="1">
      <alignment horizontal="center"/>
    </xf>
    <xf numFmtId="3" fontId="1" fillId="36" borderId="19" xfId="0" applyNumberFormat="1" applyFont="1" applyFill="1" applyBorder="1" applyAlignment="1">
      <alignment/>
    </xf>
    <xf numFmtId="0" fontId="1" fillId="36" borderId="19" xfId="0" applyFont="1" applyFill="1" applyBorder="1" applyAlignment="1">
      <alignment horizontal="right" vertical="center"/>
    </xf>
    <xf numFmtId="0" fontId="78" fillId="40" borderId="0" xfId="0" applyFont="1" applyFill="1" applyAlignment="1">
      <alignment/>
    </xf>
    <xf numFmtId="0" fontId="78" fillId="0" borderId="0" xfId="0" applyFont="1" applyAlignment="1">
      <alignment/>
    </xf>
    <xf numFmtId="0" fontId="0" fillId="37" borderId="0" xfId="0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vertical="center" wrapText="1"/>
    </xf>
    <xf numFmtId="0" fontId="0" fillId="37" borderId="0" xfId="0" applyFont="1" applyFill="1" applyBorder="1" applyAlignment="1">
      <alignment horizontal="center" vertical="center" wrapText="1"/>
    </xf>
    <xf numFmtId="175" fontId="0" fillId="37" borderId="0" xfId="42" applyNumberFormat="1" applyFont="1" applyFill="1" applyBorder="1" applyAlignment="1">
      <alignment horizontal="center" vertical="center" wrapText="1"/>
    </xf>
    <xf numFmtId="175" fontId="0" fillId="37" borderId="0" xfId="42" applyNumberFormat="1" applyFont="1" applyFill="1" applyBorder="1" applyAlignment="1">
      <alignment horizontal="center" vertical="center"/>
    </xf>
    <xf numFmtId="175" fontId="0" fillId="37" borderId="0" xfId="0" applyNumberFormat="1" applyFont="1" applyFill="1" applyBorder="1" applyAlignment="1">
      <alignment horizontal="center" vertical="center" wrapText="1"/>
    </xf>
    <xf numFmtId="175" fontId="0" fillId="37" borderId="0" xfId="0" applyNumberFormat="1" applyFont="1" applyFill="1" applyBorder="1" applyAlignment="1">
      <alignment vertical="center"/>
    </xf>
    <xf numFmtId="10" fontId="0" fillId="37" borderId="0" xfId="0" applyNumberFormat="1" applyFont="1" applyFill="1" applyBorder="1" applyAlignment="1">
      <alignment horizontal="center" vertical="center" wrapText="1"/>
    </xf>
    <xf numFmtId="175" fontId="0" fillId="37" borderId="0" xfId="0" applyNumberFormat="1" applyFont="1" applyFill="1" applyBorder="1" applyAlignment="1">
      <alignment horizontal="center" vertical="center"/>
    </xf>
    <xf numFmtId="9" fontId="0" fillId="37" borderId="0" xfId="59" applyNumberFormat="1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horizontal="right" vertical="center"/>
    </xf>
    <xf numFmtId="10" fontId="0" fillId="40" borderId="0" xfId="0" applyNumberFormat="1" applyFont="1" applyFill="1" applyBorder="1" applyAlignment="1">
      <alignment horizontal="center" vertical="center" wrapText="1"/>
    </xf>
    <xf numFmtId="10" fontId="0" fillId="37" borderId="0" xfId="59" applyNumberFormat="1" applyFont="1" applyFill="1" applyBorder="1" applyAlignment="1">
      <alignment horizontal="center" vertical="center"/>
    </xf>
    <xf numFmtId="14" fontId="0" fillId="40" borderId="0" xfId="0" applyNumberFormat="1" applyFont="1" applyFill="1" applyBorder="1" applyAlignment="1">
      <alignment horizontal="right" vertical="center"/>
    </xf>
    <xf numFmtId="0" fontId="1" fillId="40" borderId="0" xfId="0" applyFont="1" applyFill="1" applyAlignment="1">
      <alignment/>
    </xf>
    <xf numFmtId="0" fontId="1" fillId="0" borderId="0" xfId="0" applyFont="1" applyAlignment="1">
      <alignment/>
    </xf>
    <xf numFmtId="0" fontId="1" fillId="36" borderId="33" xfId="0" applyFont="1" applyFill="1" applyBorder="1" applyAlignment="1">
      <alignment horizontal="center" vertical="center"/>
    </xf>
    <xf numFmtId="43" fontId="1" fillId="42" borderId="18" xfId="42" applyFont="1" applyFill="1" applyBorder="1" applyAlignment="1">
      <alignment horizontal="center"/>
    </xf>
    <xf numFmtId="43" fontId="0" fillId="40" borderId="0" xfId="42" applyFont="1" applyFill="1" applyBorder="1" applyAlignment="1">
      <alignment horizontal="center" vertical="center"/>
    </xf>
    <xf numFmtId="43" fontId="0" fillId="40" borderId="0" xfId="42" applyFont="1" applyFill="1" applyBorder="1" applyAlignment="1">
      <alignment vertical="center"/>
    </xf>
    <xf numFmtId="0" fontId="0" fillId="37" borderId="44" xfId="0" applyFont="1" applyFill="1" applyBorder="1" applyAlignment="1">
      <alignment horizontal="center" vertical="center" wrapText="1"/>
    </xf>
    <xf numFmtId="0" fontId="0" fillId="37" borderId="44" xfId="0" applyFont="1" applyFill="1" applyBorder="1" applyAlignment="1">
      <alignment vertical="center" wrapText="1"/>
    </xf>
    <xf numFmtId="43" fontId="0" fillId="37" borderId="44" xfId="42" applyFont="1" applyFill="1" applyBorder="1" applyAlignment="1">
      <alignment horizontal="center" vertical="center" wrapText="1"/>
    </xf>
    <xf numFmtId="175" fontId="0" fillId="37" borderId="44" xfId="42" applyNumberFormat="1" applyFont="1" applyFill="1" applyBorder="1" applyAlignment="1">
      <alignment vertical="center" wrapText="1"/>
    </xf>
    <xf numFmtId="43" fontId="0" fillId="37" borderId="44" xfId="42" applyFont="1" applyFill="1" applyBorder="1" applyAlignment="1">
      <alignment vertical="center" wrapText="1"/>
    </xf>
    <xf numFmtId="175" fontId="0" fillId="37" borderId="44" xfId="42" applyNumberFormat="1" applyFont="1" applyFill="1" applyBorder="1" applyAlignment="1">
      <alignment horizontal="right" vertical="center" wrapText="1"/>
    </xf>
    <xf numFmtId="43" fontId="0" fillId="40" borderId="0" xfId="42" applyFont="1" applyFill="1" applyBorder="1" applyAlignment="1">
      <alignment horizontal="center" vertical="center" wrapText="1"/>
    </xf>
    <xf numFmtId="43" fontId="0" fillId="40" borderId="0" xfId="42" applyFont="1" applyFill="1" applyBorder="1" applyAlignment="1">
      <alignment vertical="center" wrapText="1"/>
    </xf>
    <xf numFmtId="0" fontId="0" fillId="37" borderId="0" xfId="0" applyFont="1" applyFill="1" applyBorder="1" applyAlignment="1">
      <alignment horizontal="left" vertical="center" wrapText="1"/>
    </xf>
    <xf numFmtId="43" fontId="0" fillId="37" borderId="0" xfId="42" applyFont="1" applyFill="1" applyBorder="1" applyAlignment="1">
      <alignment horizontal="center" vertical="center" wrapText="1"/>
    </xf>
    <xf numFmtId="43" fontId="0" fillId="37" borderId="0" xfId="42" applyFont="1" applyFill="1" applyBorder="1" applyAlignment="1">
      <alignment vertical="center" wrapText="1"/>
    </xf>
    <xf numFmtId="14" fontId="0" fillId="37" borderId="0" xfId="0" applyNumberFormat="1" applyFont="1" applyFill="1" applyBorder="1" applyAlignment="1">
      <alignment horizontal="right" vertical="center"/>
    </xf>
    <xf numFmtId="43" fontId="0" fillId="0" borderId="0" xfId="42" applyFont="1" applyFill="1" applyBorder="1" applyAlignment="1">
      <alignment horizontal="center" vertical="center" wrapText="1"/>
    </xf>
    <xf numFmtId="175" fontId="0" fillId="0" borderId="0" xfId="42" applyNumberFormat="1" applyFont="1" applyFill="1" applyBorder="1" applyAlignment="1">
      <alignment horizontal="center" vertical="center" wrapText="1"/>
    </xf>
    <xf numFmtId="175" fontId="0" fillId="0" borderId="0" xfId="0" applyNumberFormat="1" applyFont="1" applyFill="1" applyBorder="1" applyAlignment="1">
      <alignment horizontal="center" vertical="center" wrapText="1"/>
    </xf>
    <xf numFmtId="175" fontId="0" fillId="0" borderId="0" xfId="0" applyNumberFormat="1" applyFont="1" applyFill="1" applyBorder="1" applyAlignment="1">
      <alignment vertical="center"/>
    </xf>
    <xf numFmtId="43" fontId="0" fillId="0" borderId="0" xfId="42" applyFont="1" applyFill="1" applyBorder="1" applyAlignment="1">
      <alignment vertical="center" wrapText="1"/>
    </xf>
    <xf numFmtId="14" fontId="0" fillId="0" borderId="0" xfId="0" applyNumberFormat="1" applyFont="1" applyFill="1" applyBorder="1" applyAlignment="1">
      <alignment horizontal="right" vertical="center"/>
    </xf>
    <xf numFmtId="43" fontId="0" fillId="0" borderId="0" xfId="42" applyFont="1" applyFill="1" applyBorder="1" applyAlignment="1">
      <alignment horizontal="center" vertical="center"/>
    </xf>
    <xf numFmtId="0" fontId="82" fillId="36" borderId="19" xfId="0" applyFont="1" applyFill="1" applyBorder="1" applyAlignment="1">
      <alignment/>
    </xf>
    <xf numFmtId="43" fontId="82" fillId="36" borderId="19" xfId="42" applyFont="1" applyFill="1" applyBorder="1" applyAlignment="1">
      <alignment horizontal="center"/>
    </xf>
    <xf numFmtId="175" fontId="82" fillId="36" borderId="19" xfId="0" applyNumberFormat="1" applyFont="1" applyFill="1" applyBorder="1" applyAlignment="1">
      <alignment/>
    </xf>
    <xf numFmtId="0" fontId="82" fillId="36" borderId="19" xfId="0" applyFont="1" applyFill="1" applyBorder="1" applyAlignment="1">
      <alignment horizontal="center"/>
    </xf>
    <xf numFmtId="43" fontId="82" fillId="36" borderId="32" xfId="42" applyFont="1" applyFill="1" applyBorder="1" applyAlignment="1">
      <alignment/>
    </xf>
    <xf numFmtId="0" fontId="82" fillId="36" borderId="33" xfId="0" applyFont="1" applyFill="1" applyBorder="1" applyAlignment="1">
      <alignment/>
    </xf>
    <xf numFmtId="0" fontId="83" fillId="40" borderId="34" xfId="0" applyFont="1" applyFill="1" applyBorder="1" applyAlignment="1">
      <alignment horizontal="center"/>
    </xf>
    <xf numFmtId="43" fontId="83" fillId="40" borderId="0" xfId="42" applyFont="1" applyFill="1" applyAlignment="1">
      <alignment horizontal="center"/>
    </xf>
    <xf numFmtId="43" fontId="83" fillId="40" borderId="0" xfId="42" applyFont="1" applyFill="1" applyAlignment="1">
      <alignment/>
    </xf>
    <xf numFmtId="0" fontId="1" fillId="42" borderId="20" xfId="0" applyFont="1" applyFill="1" applyBorder="1" applyAlignment="1">
      <alignment horizontal="left" vertical="center"/>
    </xf>
    <xf numFmtId="43" fontId="1" fillId="42" borderId="20" xfId="42" applyFont="1" applyFill="1" applyBorder="1" applyAlignment="1">
      <alignment horizontal="left" vertical="center"/>
    </xf>
    <xf numFmtId="0" fontId="0" fillId="37" borderId="44" xfId="0" applyFont="1" applyFill="1" applyBorder="1" applyAlignment="1">
      <alignment horizontal="left" vertical="center" wrapText="1"/>
    </xf>
    <xf numFmtId="0" fontId="1" fillId="42" borderId="19" xfId="0" applyFont="1" applyFill="1" applyBorder="1" applyAlignment="1">
      <alignment horizontal="center" vertical="center" wrapText="1"/>
    </xf>
    <xf numFmtId="0" fontId="1" fillId="42" borderId="19" xfId="56" applyNumberFormat="1" applyFont="1" applyFill="1" applyBorder="1" applyAlignment="1">
      <alignment horizontal="center" vertical="center" wrapText="1"/>
      <protection/>
    </xf>
    <xf numFmtId="0" fontId="86" fillId="0" borderId="0" xfId="56" applyNumberFormat="1" applyFont="1" applyBorder="1" applyAlignment="1">
      <alignment horizontal="center" vertical="center" wrapText="1"/>
      <protection/>
    </xf>
    <xf numFmtId="175" fontId="86" fillId="0" borderId="0" xfId="42" applyNumberFormat="1" applyFont="1" applyBorder="1" applyAlignment="1">
      <alignment vertical="center"/>
    </xf>
    <xf numFmtId="14" fontId="86" fillId="0" borderId="0" xfId="0" applyNumberFormat="1" applyFont="1" applyBorder="1" applyAlignment="1">
      <alignment horizontal="center" vertical="center"/>
    </xf>
    <xf numFmtId="0" fontId="82" fillId="36" borderId="17" xfId="0" applyFont="1" applyFill="1" applyBorder="1" applyAlignment="1">
      <alignment horizontal="center" vertical="center"/>
    </xf>
    <xf numFmtId="175" fontId="1" fillId="36" borderId="17" xfId="42" applyNumberFormat="1" applyFont="1" applyFill="1" applyBorder="1" applyAlignment="1">
      <alignment horizontal="right" vertical="center"/>
    </xf>
    <xf numFmtId="0" fontId="1" fillId="36" borderId="17" xfId="0" applyFont="1" applyFill="1" applyBorder="1" applyAlignment="1">
      <alignment horizontal="right" vertical="center"/>
    </xf>
    <xf numFmtId="0" fontId="86" fillId="36" borderId="17" xfId="0" applyFont="1" applyFill="1" applyBorder="1" applyAlignment="1">
      <alignment horizontal="center" vertical="center"/>
    </xf>
    <xf numFmtId="0" fontId="82" fillId="36" borderId="45" xfId="0" applyFont="1" applyFill="1" applyBorder="1" applyAlignment="1">
      <alignment horizontal="center" vertical="center"/>
    </xf>
    <xf numFmtId="10" fontId="0" fillId="40" borderId="0" xfId="59" applyNumberFormat="1" applyFont="1" applyFill="1" applyBorder="1" applyAlignment="1">
      <alignment horizontal="center" vertical="center"/>
    </xf>
    <xf numFmtId="0" fontId="0" fillId="40" borderId="0" xfId="0" applyFont="1" applyFill="1" applyBorder="1" applyAlignment="1">
      <alignment horizontal="left" vertical="center" wrapText="1"/>
    </xf>
    <xf numFmtId="0" fontId="90" fillId="19" borderId="19" xfId="0" applyFont="1" applyFill="1" applyBorder="1" applyAlignment="1">
      <alignment horizontal="left" vertical="center"/>
    </xf>
    <xf numFmtId="0" fontId="23" fillId="36" borderId="35" xfId="0" applyFont="1" applyFill="1" applyBorder="1" applyAlignment="1">
      <alignment horizontal="left" vertical="center" wrapText="1"/>
    </xf>
    <xf numFmtId="0" fontId="23" fillId="36" borderId="36" xfId="0" applyFont="1" applyFill="1" applyBorder="1" applyAlignment="1">
      <alignment horizontal="left" vertical="center" wrapText="1"/>
    </xf>
    <xf numFmtId="0" fontId="23" fillId="36" borderId="38" xfId="0" applyFont="1" applyFill="1" applyBorder="1" applyAlignment="1">
      <alignment horizontal="left" vertical="center" wrapText="1"/>
    </xf>
    <xf numFmtId="0" fontId="23" fillId="36" borderId="12" xfId="0" applyFont="1" applyFill="1" applyBorder="1" applyAlignment="1">
      <alignment horizontal="left" vertical="center" wrapText="1"/>
    </xf>
    <xf numFmtId="0" fontId="1" fillId="42" borderId="20" xfId="0" applyFont="1" applyFill="1" applyBorder="1" applyAlignment="1">
      <alignment horizontal="center" vertical="center"/>
    </xf>
    <xf numFmtId="0" fontId="1" fillId="42" borderId="18" xfId="0" applyFont="1" applyFill="1" applyBorder="1" applyAlignment="1">
      <alignment horizontal="center" vertical="center"/>
    </xf>
    <xf numFmtId="0" fontId="1" fillId="42" borderId="20" xfId="0" applyFont="1" applyFill="1" applyBorder="1" applyAlignment="1">
      <alignment horizontal="center" vertical="center" wrapText="1"/>
    </xf>
    <xf numFmtId="0" fontId="1" fillId="42" borderId="18" xfId="0" applyFont="1" applyFill="1" applyBorder="1" applyAlignment="1">
      <alignment horizontal="center" vertical="center" wrapText="1"/>
    </xf>
    <xf numFmtId="0" fontId="1" fillId="42" borderId="20" xfId="0" applyFont="1" applyFill="1" applyBorder="1" applyAlignment="1">
      <alignment horizontal="center" wrapText="1"/>
    </xf>
    <xf numFmtId="0" fontId="1" fillId="42" borderId="18" xfId="0" applyFont="1" applyFill="1" applyBorder="1" applyAlignment="1">
      <alignment horizontal="center" wrapText="1"/>
    </xf>
    <xf numFmtId="0" fontId="0" fillId="40" borderId="0" xfId="0" applyFont="1" applyFill="1" applyBorder="1" applyAlignment="1">
      <alignment horizontal="center" vertical="center" wrapText="1"/>
    </xf>
    <xf numFmtId="175" fontId="0" fillId="40" borderId="0" xfId="0" applyNumberFormat="1" applyFont="1" applyFill="1" applyBorder="1" applyAlignment="1">
      <alignment horizontal="center" vertical="center" wrapText="1"/>
    </xf>
    <xf numFmtId="0" fontId="0" fillId="40" borderId="0" xfId="0" applyNumberFormat="1" applyFont="1" applyFill="1" applyBorder="1" applyAlignment="1">
      <alignment horizontal="right" vertical="center"/>
    </xf>
    <xf numFmtId="10" fontId="0" fillId="40" borderId="0" xfId="0" applyNumberFormat="1" applyFont="1" applyFill="1" applyBorder="1" applyAlignment="1">
      <alignment horizontal="center" vertical="center" wrapText="1"/>
    </xf>
    <xf numFmtId="175" fontId="0" fillId="40" borderId="0" xfId="0" applyNumberFormat="1" applyFont="1" applyFill="1" applyBorder="1" applyAlignment="1">
      <alignment horizontal="center" vertical="center"/>
    </xf>
    <xf numFmtId="0" fontId="0" fillId="40" borderId="36" xfId="0" applyFont="1" applyFill="1" applyBorder="1" applyAlignment="1">
      <alignment horizontal="left" vertical="center"/>
    </xf>
    <xf numFmtId="43" fontId="1" fillId="42" borderId="20" xfId="42" applyFont="1" applyFill="1" applyBorder="1" applyAlignment="1">
      <alignment horizontal="center" vertical="center"/>
    </xf>
    <xf numFmtId="43" fontId="1" fillId="42" borderId="18" xfId="42" applyFont="1" applyFill="1" applyBorder="1" applyAlignment="1">
      <alignment horizontal="center" vertical="center"/>
    </xf>
    <xf numFmtId="0" fontId="23" fillId="36" borderId="30" xfId="0" applyFont="1" applyFill="1" applyBorder="1" applyAlignment="1">
      <alignment horizontal="left" vertical="center"/>
    </xf>
    <xf numFmtId="0" fontId="23" fillId="36" borderId="0" xfId="0" applyFont="1" applyFill="1" applyBorder="1" applyAlignment="1">
      <alignment horizontal="left" vertical="center"/>
    </xf>
    <xf numFmtId="0" fontId="23" fillId="36" borderId="35" xfId="0" applyFont="1" applyFill="1" applyBorder="1" applyAlignment="1">
      <alignment horizontal="left" vertical="center"/>
    </xf>
    <xf numFmtId="0" fontId="23" fillId="36" borderId="36" xfId="0" applyFont="1" applyFill="1" applyBorder="1" applyAlignment="1">
      <alignment horizontal="left" vertical="center"/>
    </xf>
    <xf numFmtId="0" fontId="23" fillId="36" borderId="37" xfId="0" applyFont="1" applyFill="1" applyBorder="1" applyAlignment="1">
      <alignment horizontal="left" vertical="center"/>
    </xf>
    <xf numFmtId="0" fontId="23" fillId="36" borderId="38" xfId="0" applyFont="1" applyFill="1" applyBorder="1" applyAlignment="1">
      <alignment horizontal="left" vertical="center"/>
    </xf>
    <xf numFmtId="0" fontId="23" fillId="36" borderId="12" xfId="0" applyFont="1" applyFill="1" applyBorder="1" applyAlignment="1">
      <alignment horizontal="left" vertical="center"/>
    </xf>
    <xf numFmtId="0" fontId="23" fillId="36" borderId="39" xfId="0" applyFont="1" applyFill="1" applyBorder="1" applyAlignment="1">
      <alignment horizontal="left" vertical="center"/>
    </xf>
    <xf numFmtId="0" fontId="23" fillId="36" borderId="46" xfId="0" applyFont="1" applyFill="1" applyBorder="1" applyAlignment="1">
      <alignment horizontal="left" vertical="center"/>
    </xf>
    <xf numFmtId="0" fontId="23" fillId="36" borderId="18" xfId="0" applyFont="1" applyFill="1" applyBorder="1" applyAlignment="1">
      <alignment horizontal="left" vertical="center"/>
    </xf>
    <xf numFmtId="175" fontId="1" fillId="42" borderId="20" xfId="42" applyNumberFormat="1" applyFont="1" applyFill="1" applyBorder="1" applyAlignment="1">
      <alignment horizontal="center" vertical="center" wrapText="1"/>
    </xf>
    <xf numFmtId="175" fontId="1" fillId="42" borderId="18" xfId="42" applyNumberFormat="1" applyFont="1" applyFill="1" applyBorder="1" applyAlignment="1">
      <alignment horizontal="center" vertical="center" wrapText="1"/>
    </xf>
    <xf numFmtId="164" fontId="1" fillId="42" borderId="20" xfId="0" applyNumberFormat="1" applyFont="1" applyFill="1" applyBorder="1" applyAlignment="1">
      <alignment horizontal="center" vertical="center" wrapText="1"/>
    </xf>
    <xf numFmtId="164" fontId="1" fillId="42" borderId="18" xfId="0" applyNumberFormat="1" applyFont="1" applyFill="1" applyBorder="1" applyAlignment="1">
      <alignment horizontal="center" vertical="center" wrapText="1"/>
    </xf>
    <xf numFmtId="0" fontId="25" fillId="36" borderId="0" xfId="0" applyFont="1" applyFill="1" applyBorder="1" applyAlignment="1">
      <alignment horizontal="left" vertical="center"/>
    </xf>
    <xf numFmtId="0" fontId="25" fillId="36" borderId="18" xfId="0" applyFont="1" applyFill="1" applyBorder="1" applyAlignment="1">
      <alignment horizontal="left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wrapText="1"/>
    </xf>
    <xf numFmtId="0" fontId="1" fillId="34" borderId="18" xfId="0" applyFont="1" applyFill="1" applyBorder="1" applyAlignment="1">
      <alignment horizontal="center" wrapText="1"/>
    </xf>
    <xf numFmtId="0" fontId="91" fillId="40" borderId="20" xfId="0" applyFont="1" applyFill="1" applyBorder="1" applyAlignment="1">
      <alignment horizontal="center"/>
    </xf>
    <xf numFmtId="0" fontId="90" fillId="8" borderId="47" xfId="0" applyFont="1" applyFill="1" applyBorder="1" applyAlignment="1">
      <alignment horizontal="left" vertical="center"/>
    </xf>
    <xf numFmtId="0" fontId="90" fillId="8" borderId="33" xfId="0" applyFont="1" applyFill="1" applyBorder="1" applyAlignment="1">
      <alignment horizontal="left" vertical="center"/>
    </xf>
    <xf numFmtId="0" fontId="1" fillId="14" borderId="20" xfId="0" applyFont="1" applyFill="1" applyBorder="1" applyAlignment="1">
      <alignment horizontal="center" vertical="center"/>
    </xf>
    <xf numFmtId="0" fontId="1" fillId="14" borderId="18" xfId="0" applyFont="1" applyFill="1" applyBorder="1" applyAlignment="1">
      <alignment horizontal="center" vertical="center"/>
    </xf>
    <xf numFmtId="0" fontId="1" fillId="14" borderId="20" xfId="0" applyFont="1" applyFill="1" applyBorder="1" applyAlignment="1">
      <alignment horizontal="center" vertical="center" wrapText="1"/>
    </xf>
    <xf numFmtId="0" fontId="1" fillId="14" borderId="18" xfId="0" applyFont="1" applyFill="1" applyBorder="1" applyAlignment="1">
      <alignment horizontal="center" vertical="center" wrapText="1"/>
    </xf>
    <xf numFmtId="0" fontId="1" fillId="14" borderId="20" xfId="0" applyFont="1" applyFill="1" applyBorder="1" applyAlignment="1">
      <alignment horizontal="left" vertical="center" wrapText="1"/>
    </xf>
    <xf numFmtId="0" fontId="1" fillId="14" borderId="18" xfId="0" applyFont="1" applyFill="1" applyBorder="1" applyAlignment="1">
      <alignment horizontal="left" vertical="center" wrapText="1"/>
    </xf>
    <xf numFmtId="0" fontId="0" fillId="8" borderId="20" xfId="0" applyFont="1" applyFill="1" applyBorder="1" applyAlignment="1">
      <alignment horizontal="left" vertical="center" wrapText="1"/>
    </xf>
    <xf numFmtId="0" fontId="0" fillId="8" borderId="20" xfId="0" applyFont="1" applyFill="1" applyBorder="1" applyAlignment="1">
      <alignment horizontal="left" vertical="center"/>
    </xf>
    <xf numFmtId="0" fontId="0" fillId="40" borderId="0" xfId="0" applyFont="1" applyFill="1" applyBorder="1" applyAlignment="1">
      <alignment horizontal="left" vertical="center"/>
    </xf>
    <xf numFmtId="0" fontId="0" fillId="8" borderId="0" xfId="0" applyFont="1" applyFill="1" applyBorder="1" applyAlignment="1">
      <alignment horizontal="left" vertical="center" wrapText="1"/>
    </xf>
    <xf numFmtId="0" fontId="0" fillId="8" borderId="0" xfId="0" applyFont="1" applyFill="1" applyBorder="1" applyAlignment="1">
      <alignment horizontal="left" vertical="center"/>
    </xf>
    <xf numFmtId="0" fontId="0" fillId="40" borderId="18" xfId="0" applyFont="1" applyFill="1" applyBorder="1" applyAlignment="1">
      <alignment horizontal="left" vertical="center" wrapText="1"/>
    </xf>
    <xf numFmtId="0" fontId="0" fillId="40" borderId="18" xfId="0" applyFont="1" applyFill="1" applyBorder="1" applyAlignment="1">
      <alignment horizontal="left" vertical="center"/>
    </xf>
    <xf numFmtId="0" fontId="90" fillId="47" borderId="47" xfId="0" applyFont="1" applyFill="1" applyBorder="1" applyAlignment="1">
      <alignment horizontal="left" vertical="center"/>
    </xf>
    <xf numFmtId="0" fontId="90" fillId="47" borderId="33" xfId="0" applyFont="1" applyFill="1" applyBorder="1" applyAlignment="1">
      <alignment horizontal="left" vertical="center"/>
    </xf>
    <xf numFmtId="0" fontId="0" fillId="40" borderId="0" xfId="0" applyFont="1" applyFill="1" applyBorder="1" applyAlignment="1">
      <alignment horizontal="center" vertical="center"/>
    </xf>
    <xf numFmtId="0" fontId="1" fillId="41" borderId="20" xfId="0" applyNumberFormat="1" applyFont="1" applyFill="1" applyBorder="1" applyAlignment="1">
      <alignment horizontal="center" vertical="center" wrapText="1"/>
    </xf>
    <xf numFmtId="0" fontId="1" fillId="41" borderId="18" xfId="0" applyNumberFormat="1" applyFont="1" applyFill="1" applyBorder="1" applyAlignment="1">
      <alignment horizontal="center" vertical="center" wrapText="1"/>
    </xf>
    <xf numFmtId="0" fontId="82" fillId="41" borderId="20" xfId="0" applyFont="1" applyFill="1" applyBorder="1" applyAlignment="1">
      <alignment horizontal="center" vertical="center" wrapText="1"/>
    </xf>
    <xf numFmtId="0" fontId="82" fillId="41" borderId="18" xfId="0" applyFont="1" applyFill="1" applyBorder="1" applyAlignment="1">
      <alignment horizontal="center" vertical="center" wrapText="1"/>
    </xf>
    <xf numFmtId="0" fontId="23" fillId="36" borderId="37" xfId="0" applyFont="1" applyFill="1" applyBorder="1" applyAlignment="1">
      <alignment horizontal="left" vertical="center" wrapText="1"/>
    </xf>
    <xf numFmtId="0" fontId="23" fillId="36" borderId="39" xfId="0" applyFont="1" applyFill="1" applyBorder="1" applyAlignment="1">
      <alignment horizontal="left" vertical="center" wrapText="1"/>
    </xf>
    <xf numFmtId="0" fontId="1" fillId="41" borderId="48" xfId="0" applyNumberFormat="1" applyFont="1" applyFill="1" applyBorder="1" applyAlignment="1">
      <alignment horizontal="center" vertical="center" wrapText="1"/>
    </xf>
    <xf numFmtId="0" fontId="1" fillId="41" borderId="26" xfId="0" applyNumberFormat="1" applyFont="1" applyFill="1" applyBorder="1" applyAlignment="1">
      <alignment horizontal="center" vertical="center" wrapText="1"/>
    </xf>
    <xf numFmtId="0" fontId="1" fillId="41" borderId="49" xfId="0" applyNumberFormat="1" applyFont="1" applyFill="1" applyBorder="1" applyAlignment="1">
      <alignment horizontal="center" vertical="center" wrapText="1"/>
    </xf>
    <xf numFmtId="0" fontId="1" fillId="41" borderId="25" xfId="0" applyNumberFormat="1" applyFont="1" applyFill="1" applyBorder="1" applyAlignment="1">
      <alignment horizontal="center" vertical="center" wrapText="1"/>
    </xf>
    <xf numFmtId="0" fontId="1" fillId="41" borderId="20" xfId="0" applyNumberFormat="1" applyFont="1" applyFill="1" applyBorder="1" applyAlignment="1">
      <alignment horizontal="center" vertical="center"/>
    </xf>
    <xf numFmtId="0" fontId="1" fillId="41" borderId="18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80" fillId="0" borderId="0" xfId="0" applyFont="1" applyFill="1" applyBorder="1" applyAlignment="1">
      <alignment horizontal="left"/>
    </xf>
    <xf numFmtId="164" fontId="80" fillId="0" borderId="0" xfId="0" applyNumberFormat="1" applyFont="1" applyFill="1" applyBorder="1" applyAlignment="1">
      <alignment horizontal="left"/>
    </xf>
    <xf numFmtId="0" fontId="7" fillId="0" borderId="13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 wrapText="1"/>
    </xf>
    <xf numFmtId="164" fontId="13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0" fillId="0" borderId="11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Instrumentwise Securities Issue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Fiscal Year 1993/94 to 2012/13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(Rs. in 10 million)</a:t>
            </a:r>
          </a:p>
        </c:rich>
      </c:tx>
      <c:layout>
        <c:manualLayout>
          <c:xMode val="factor"/>
          <c:yMode val="factor"/>
          <c:x val="-0.0085"/>
          <c:y val="-0.013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75"/>
          <c:y val="0.33075"/>
          <c:w val="0.50075"/>
          <c:h val="0.5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5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22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explosion val="19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Ordinary Share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26.06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Right Share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49.9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Preference Share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0.35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Debenture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5.66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Mutual Funds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0.98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Promoters Share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16.69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Offer Documents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0.37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'[1]Instrumentwise chart'!$B$1:$B$7</c:f>
              <c:numCache>
                <c:ptCount val="7"/>
                <c:pt idx="0">
                  <c:v>26.06</c:v>
                </c:pt>
                <c:pt idx="1">
                  <c:v>49.9</c:v>
                </c:pt>
                <c:pt idx="2">
                  <c:v>0.35</c:v>
                </c:pt>
                <c:pt idx="3">
                  <c:v>5.66</c:v>
                </c:pt>
                <c:pt idx="4">
                  <c:v>0.98</c:v>
                </c:pt>
                <c:pt idx="5">
                  <c:v>16.69</c:v>
                </c:pt>
                <c:pt idx="6">
                  <c:v>0.37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Sectorwise Securities Issue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Fiscal Year 1993/94 to 2012/13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(Rs. in 10 million)</a:t>
            </a:r>
          </a:p>
        </c:rich>
      </c:tx>
      <c:layout>
        <c:manualLayout>
          <c:xMode val="factor"/>
          <c:yMode val="factor"/>
          <c:x val="-0.00325"/>
          <c:y val="-0.013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45"/>
          <c:y val="0.4075"/>
          <c:w val="0.47325"/>
          <c:h val="0.49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5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13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explosion val="13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Commercial Bank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46.48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Development Bank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22.57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Finance Co.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21.02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Insurance Co.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2.13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Hydro Power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4.46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Manufacturing &amp; Processing Co.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1.04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Trading Co.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0.003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Mutual Funds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0.77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Hotels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0.92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Others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0.6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'[1]Sectorwise Char'!$B$1:$B$10</c:f>
              <c:numCache>
                <c:ptCount val="10"/>
                <c:pt idx="0">
                  <c:v>46.48</c:v>
                </c:pt>
                <c:pt idx="1">
                  <c:v>22.57</c:v>
                </c:pt>
                <c:pt idx="2">
                  <c:v>21.02</c:v>
                </c:pt>
                <c:pt idx="3">
                  <c:v>2.13</c:v>
                </c:pt>
                <c:pt idx="4">
                  <c:v>4.46</c:v>
                </c:pt>
                <c:pt idx="5">
                  <c:v>1.04</c:v>
                </c:pt>
                <c:pt idx="6">
                  <c:v>0.003</c:v>
                </c:pt>
                <c:pt idx="7">
                  <c:v>0.77</c:v>
                </c:pt>
                <c:pt idx="8">
                  <c:v>0.92</c:v>
                </c:pt>
                <c:pt idx="9">
                  <c:v>0.6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133350</xdr:rowOff>
    </xdr:from>
    <xdr:to>
      <xdr:col>12</xdr:col>
      <xdr:colOff>238125</xdr:colOff>
      <xdr:row>28</xdr:row>
      <xdr:rowOff>38100</xdr:rowOff>
    </xdr:to>
    <xdr:graphicFrame>
      <xdr:nvGraphicFramePr>
        <xdr:cNvPr id="1" name="Chart 2"/>
        <xdr:cNvGraphicFramePr/>
      </xdr:nvGraphicFramePr>
      <xdr:xfrm>
        <a:off x="1990725" y="133350"/>
        <a:ext cx="57721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1</xdr:row>
      <xdr:rowOff>47625</xdr:rowOff>
    </xdr:from>
    <xdr:to>
      <xdr:col>13</xdr:col>
      <xdr:colOff>333375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3914775" y="209550"/>
        <a:ext cx="6086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PDD-SEBON\Desktop\Instrumentwise%20Securiti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mentwise chart"/>
      <sheetName val="Sectorwise Char"/>
    </sheetNames>
    <sheetDataSet>
      <sheetData sheetId="0">
        <row r="1">
          <cell r="B1">
            <v>26.06</v>
          </cell>
        </row>
        <row r="2">
          <cell r="B2">
            <v>49.9</v>
          </cell>
        </row>
        <row r="3">
          <cell r="B3">
            <v>0.35</v>
          </cell>
        </row>
        <row r="4">
          <cell r="B4">
            <v>5.66</v>
          </cell>
        </row>
        <row r="5">
          <cell r="B5">
            <v>0.98</v>
          </cell>
        </row>
        <row r="6">
          <cell r="B6">
            <v>16.69</v>
          </cell>
        </row>
        <row r="7">
          <cell r="B7">
            <v>0.37</v>
          </cell>
        </row>
      </sheetData>
      <sheetData sheetId="1">
        <row r="1">
          <cell r="B1">
            <v>46.48</v>
          </cell>
        </row>
        <row r="2">
          <cell r="B2">
            <v>22.57</v>
          </cell>
        </row>
        <row r="3">
          <cell r="B3">
            <v>21.02</v>
          </cell>
        </row>
        <row r="4">
          <cell r="B4">
            <v>2.13</v>
          </cell>
        </row>
        <row r="5">
          <cell r="B5">
            <v>4.46</v>
          </cell>
        </row>
        <row r="6">
          <cell r="B6">
            <v>1.04</v>
          </cell>
        </row>
        <row r="7">
          <cell r="B7">
            <v>0.003</v>
          </cell>
        </row>
        <row r="8">
          <cell r="B8">
            <v>0.77</v>
          </cell>
        </row>
        <row r="9">
          <cell r="B9">
            <v>0.92</v>
          </cell>
        </row>
        <row r="10">
          <cell r="B10">
            <v>0.6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mentwise chart"/>
      <sheetName val="Sectorwise Char"/>
    </sheetNames>
  </externalBook>
</externalLink>
</file>

<file path=xl/tables/table1.xml><?xml version="1.0" encoding="utf-8"?>
<table xmlns="http://schemas.openxmlformats.org/spreadsheetml/2006/main" id="1" name="Table915" displayName="Table915" ref="A6:N28" comment="" totalsRowShown="0">
  <autoFilter ref="A6:N28"/>
  <tableColumns count="14">
    <tableColumn id="1" name="Column2"/>
    <tableColumn id="2" name="Column3"/>
    <tableColumn id="3" name="Column4"/>
    <tableColumn id="14" name="Column44"/>
    <tableColumn id="13" name="Column43"/>
    <tableColumn id="12" name="Column42"/>
    <tableColumn id="15" name="Column422"/>
    <tableColumn id="4" name="Column5"/>
    <tableColumn id="9" name="Column6"/>
    <tableColumn id="10" name="Column8"/>
    <tableColumn id="5" name="Column7"/>
    <tableColumn id="11" name="Column9"/>
    <tableColumn id="7" name="Column10"/>
    <tableColumn id="8" name="Column1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K451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4.8515625" style="0" customWidth="1"/>
    <col min="2" max="2" width="38.28125" style="0" customWidth="1"/>
    <col min="3" max="3" width="16.7109375" style="5" bestFit="1" customWidth="1"/>
    <col min="4" max="4" width="19.7109375" style="0" bestFit="1" customWidth="1"/>
    <col min="5" max="5" width="13.28125" style="0" bestFit="1" customWidth="1"/>
    <col min="6" max="6" width="15.00390625" style="0" customWidth="1"/>
    <col min="7" max="7" width="15.8515625" style="0" bestFit="1" customWidth="1"/>
    <col min="8" max="8" width="17.7109375" style="0" bestFit="1" customWidth="1"/>
    <col min="9" max="9" width="21.57421875" style="0" customWidth="1"/>
    <col min="10" max="10" width="13.8515625" style="0" customWidth="1"/>
    <col min="11" max="11" width="16.57421875" style="0" bestFit="1" customWidth="1"/>
    <col min="12" max="12" width="16.00390625" style="0" bestFit="1" customWidth="1"/>
    <col min="13" max="13" width="12.57421875" style="0" customWidth="1"/>
    <col min="14" max="14" width="20.00390625" style="0" customWidth="1"/>
    <col min="15" max="15" width="10.7109375" style="0" bestFit="1" customWidth="1"/>
  </cols>
  <sheetData>
    <row r="1" spans="1:15" ht="15" customHeight="1">
      <c r="A1" s="774" t="s">
        <v>1832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  <c r="N1" s="774"/>
      <c r="O1" s="774"/>
    </row>
    <row r="2" spans="1:15" ht="15" customHeight="1">
      <c r="A2" s="774"/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1:15" ht="15" customHeight="1">
      <c r="A3" s="774"/>
      <c r="B3" s="774"/>
      <c r="C3" s="774"/>
      <c r="D3" s="774"/>
      <c r="E3" s="774"/>
      <c r="F3" s="774"/>
      <c r="G3" s="774"/>
      <c r="H3" s="774"/>
      <c r="I3" s="774"/>
      <c r="J3" s="774"/>
      <c r="K3" s="774"/>
      <c r="L3" s="774"/>
      <c r="M3" s="774"/>
      <c r="N3" s="774"/>
      <c r="O3" s="774"/>
    </row>
    <row r="4" spans="1:15" ht="15.75" customHeight="1" thickBot="1">
      <c r="A4" s="775"/>
      <c r="B4" s="775"/>
      <c r="C4" s="775"/>
      <c r="D4" s="775"/>
      <c r="E4" s="775"/>
      <c r="F4" s="775"/>
      <c r="G4" s="775"/>
      <c r="H4" s="775"/>
      <c r="I4" s="775"/>
      <c r="J4" s="775"/>
      <c r="K4" s="775"/>
      <c r="L4" s="775"/>
      <c r="M4" s="775"/>
      <c r="N4" s="775"/>
      <c r="O4" s="775"/>
    </row>
    <row r="5" spans="1:15" ht="27.75" thickBot="1" thickTop="1">
      <c r="A5" s="741" t="s">
        <v>1597</v>
      </c>
      <c r="B5" s="741"/>
      <c r="C5" s="741"/>
      <c r="D5" s="741"/>
      <c r="E5" s="741"/>
      <c r="F5" s="741"/>
      <c r="G5" s="741"/>
      <c r="H5" s="741"/>
      <c r="I5" s="741"/>
      <c r="J5" s="741"/>
      <c r="K5" s="741"/>
      <c r="L5" s="741"/>
      <c r="M5" s="741"/>
      <c r="N5" s="741"/>
      <c r="O5" s="741"/>
    </row>
    <row r="6" spans="1:15" ht="26.25" thickTop="1">
      <c r="A6" s="746" t="s">
        <v>700</v>
      </c>
      <c r="B6" s="746" t="s">
        <v>1057</v>
      </c>
      <c r="C6" s="746" t="s">
        <v>508</v>
      </c>
      <c r="D6" s="746" t="s">
        <v>900</v>
      </c>
      <c r="E6" s="746" t="s">
        <v>901</v>
      </c>
      <c r="F6" s="748" t="s">
        <v>1266</v>
      </c>
      <c r="G6" s="748" t="s">
        <v>1267</v>
      </c>
      <c r="H6" s="748" t="s">
        <v>1268</v>
      </c>
      <c r="I6" s="589" t="s">
        <v>1895</v>
      </c>
      <c r="J6" s="588" t="s">
        <v>1269</v>
      </c>
      <c r="K6" s="750" t="s">
        <v>1270</v>
      </c>
      <c r="L6" s="589" t="s">
        <v>1598</v>
      </c>
      <c r="M6" s="748" t="s">
        <v>1270</v>
      </c>
      <c r="N6" s="746" t="s">
        <v>263</v>
      </c>
      <c r="O6" s="748" t="s">
        <v>1058</v>
      </c>
    </row>
    <row r="7" spans="1:15" ht="13.5" thickBot="1">
      <c r="A7" s="747"/>
      <c r="B7" s="747"/>
      <c r="C7" s="747"/>
      <c r="D7" s="747"/>
      <c r="E7" s="747"/>
      <c r="F7" s="749"/>
      <c r="G7" s="749"/>
      <c r="H7" s="749"/>
      <c r="I7" s="595"/>
      <c r="J7" s="591" t="s">
        <v>1272</v>
      </c>
      <c r="K7" s="751"/>
      <c r="L7" s="591" t="s">
        <v>1272</v>
      </c>
      <c r="M7" s="749"/>
      <c r="N7" s="747"/>
      <c r="O7" s="749"/>
    </row>
    <row r="8" spans="1:15" ht="39" thickTop="1">
      <c r="A8" s="678">
        <v>1</v>
      </c>
      <c r="B8" s="679" t="s">
        <v>1833</v>
      </c>
      <c r="C8" s="680" t="s">
        <v>1060</v>
      </c>
      <c r="D8" s="681">
        <v>4800001</v>
      </c>
      <c r="E8" s="682">
        <v>6000000</v>
      </c>
      <c r="F8" s="683">
        <v>1200000</v>
      </c>
      <c r="G8" s="680">
        <v>100</v>
      </c>
      <c r="H8" s="683">
        <v>120000000</v>
      </c>
      <c r="I8" s="683">
        <v>1200000</v>
      </c>
      <c r="J8" s="684">
        <v>120000000</v>
      </c>
      <c r="K8" s="685">
        <v>0.1</v>
      </c>
      <c r="L8" s="686" t="s">
        <v>1289</v>
      </c>
      <c r="M8" s="687" t="s">
        <v>1289</v>
      </c>
      <c r="N8" s="679" t="s">
        <v>1620</v>
      </c>
      <c r="O8" s="688" t="s">
        <v>1834</v>
      </c>
    </row>
    <row r="9" spans="1:15" ht="25.5">
      <c r="A9" s="592">
        <v>2</v>
      </c>
      <c r="B9" s="346" t="s">
        <v>1835</v>
      </c>
      <c r="C9" s="752" t="s">
        <v>1600</v>
      </c>
      <c r="D9" s="561">
        <v>1</v>
      </c>
      <c r="E9" s="555">
        <v>1800000</v>
      </c>
      <c r="F9" s="347">
        <v>1800000</v>
      </c>
      <c r="G9" s="340">
        <v>100</v>
      </c>
      <c r="H9" s="347">
        <v>180000000</v>
      </c>
      <c r="I9" s="753">
        <v>600000</v>
      </c>
      <c r="J9" s="754">
        <v>60000000</v>
      </c>
      <c r="K9" s="755">
        <v>0.3226</v>
      </c>
      <c r="L9" s="756">
        <v>120000000</v>
      </c>
      <c r="M9" s="739">
        <v>0.6774</v>
      </c>
      <c r="N9" s="740" t="s">
        <v>1711</v>
      </c>
      <c r="O9" s="349" t="s">
        <v>1836</v>
      </c>
    </row>
    <row r="10" spans="1:15" ht="25.5">
      <c r="A10" s="592"/>
      <c r="B10" s="346" t="s">
        <v>1837</v>
      </c>
      <c r="C10" s="752"/>
      <c r="D10" s="561">
        <v>1800001</v>
      </c>
      <c r="E10" s="555">
        <v>1860000</v>
      </c>
      <c r="F10" s="347">
        <v>60000</v>
      </c>
      <c r="G10" s="340">
        <v>100</v>
      </c>
      <c r="H10" s="347">
        <v>6000000</v>
      </c>
      <c r="I10" s="753"/>
      <c r="J10" s="754"/>
      <c r="K10" s="755"/>
      <c r="L10" s="756"/>
      <c r="M10" s="739"/>
      <c r="N10" s="740"/>
      <c r="O10" s="349" t="s">
        <v>1838</v>
      </c>
    </row>
    <row r="11" spans="1:15" ht="38.25">
      <c r="A11" s="678">
        <v>3</v>
      </c>
      <c r="B11" s="679" t="s">
        <v>1839</v>
      </c>
      <c r="C11" s="680" t="s">
        <v>1060</v>
      </c>
      <c r="D11" s="681">
        <v>1</v>
      </c>
      <c r="E11" s="682">
        <v>8415000</v>
      </c>
      <c r="F11" s="683">
        <v>8415000</v>
      </c>
      <c r="G11" s="680">
        <v>100</v>
      </c>
      <c r="H11" s="683">
        <v>841500000</v>
      </c>
      <c r="I11" s="683">
        <v>990000</v>
      </c>
      <c r="J11" s="684">
        <v>99000000</v>
      </c>
      <c r="K11" s="685">
        <v>0.3</v>
      </c>
      <c r="L11" s="686">
        <v>742500000</v>
      </c>
      <c r="M11" s="687"/>
      <c r="N11" s="679" t="s">
        <v>1302</v>
      </c>
      <c r="O11" s="688" t="s">
        <v>1840</v>
      </c>
    </row>
    <row r="12" spans="1:15" ht="127.5">
      <c r="A12" s="592">
        <v>4</v>
      </c>
      <c r="B12" s="346" t="s">
        <v>1841</v>
      </c>
      <c r="C12" s="340" t="s">
        <v>1060</v>
      </c>
      <c r="D12" s="561">
        <v>1</v>
      </c>
      <c r="E12" s="555">
        <v>45000000</v>
      </c>
      <c r="F12" s="347">
        <v>45000000</v>
      </c>
      <c r="G12" s="340">
        <v>100</v>
      </c>
      <c r="H12" s="347">
        <v>4500000000</v>
      </c>
      <c r="I12" s="347">
        <v>14400000</v>
      </c>
      <c r="J12" s="556">
        <v>1440000000</v>
      </c>
      <c r="K12" s="689">
        <v>0.24</v>
      </c>
      <c r="L12" s="558">
        <v>3060000000</v>
      </c>
      <c r="M12" s="454">
        <v>0.51</v>
      </c>
      <c r="N12" s="346" t="s">
        <v>1842</v>
      </c>
      <c r="O12" s="489" t="s">
        <v>1843</v>
      </c>
    </row>
    <row r="13" spans="1:15" ht="63.75">
      <c r="A13" s="678">
        <v>5</v>
      </c>
      <c r="B13" s="679" t="s">
        <v>1844</v>
      </c>
      <c r="C13" s="680" t="s">
        <v>1060</v>
      </c>
      <c r="D13" s="681">
        <v>2265541</v>
      </c>
      <c r="E13" s="682">
        <v>3714000</v>
      </c>
      <c r="F13" s="683">
        <v>1448460</v>
      </c>
      <c r="G13" s="680">
        <v>100</v>
      </c>
      <c r="H13" s="683">
        <v>144846000</v>
      </c>
      <c r="I13" s="683">
        <v>1690470</v>
      </c>
      <c r="J13" s="684">
        <v>169047000</v>
      </c>
      <c r="K13" s="685">
        <v>0.46</v>
      </c>
      <c r="L13" s="686">
        <v>0</v>
      </c>
      <c r="M13" s="687" t="s">
        <v>1289</v>
      </c>
      <c r="N13" s="679" t="s">
        <v>1290</v>
      </c>
      <c r="O13" s="688" t="s">
        <v>1845</v>
      </c>
    </row>
    <row r="14" spans="1:15" ht="63.75">
      <c r="A14" s="592">
        <v>6</v>
      </c>
      <c r="B14" s="346" t="s">
        <v>1846</v>
      </c>
      <c r="C14" s="340" t="s">
        <v>1060</v>
      </c>
      <c r="D14" s="561">
        <v>4400001</v>
      </c>
      <c r="E14" s="555">
        <v>5500000</v>
      </c>
      <c r="F14" s="347">
        <v>1100000</v>
      </c>
      <c r="G14" s="340">
        <v>100</v>
      </c>
      <c r="H14" s="347">
        <v>110000000</v>
      </c>
      <c r="I14" s="347">
        <v>1555770</v>
      </c>
      <c r="J14" s="556">
        <v>155577000</v>
      </c>
      <c r="K14" s="689">
        <v>0.28</v>
      </c>
      <c r="L14" s="558">
        <v>385000000</v>
      </c>
      <c r="M14" s="454">
        <v>0.7</v>
      </c>
      <c r="N14" s="346" t="s">
        <v>1368</v>
      </c>
      <c r="O14" s="489" t="s">
        <v>1847</v>
      </c>
    </row>
    <row r="15" spans="1:15" ht="38.25">
      <c r="A15" s="678">
        <v>7</v>
      </c>
      <c r="B15" s="679" t="s">
        <v>1848</v>
      </c>
      <c r="C15" s="680" t="s">
        <v>1060</v>
      </c>
      <c r="D15" s="681">
        <v>1</v>
      </c>
      <c r="E15" s="682">
        <v>21003500</v>
      </c>
      <c r="F15" s="683">
        <v>21003500</v>
      </c>
      <c r="G15" s="680">
        <v>100</v>
      </c>
      <c r="H15" s="683">
        <v>2100350000</v>
      </c>
      <c r="I15" s="683">
        <v>9661610</v>
      </c>
      <c r="J15" s="684">
        <v>966161000</v>
      </c>
      <c r="K15" s="685">
        <v>0.46</v>
      </c>
      <c r="L15" s="686">
        <v>1134189000</v>
      </c>
      <c r="M15" s="690">
        <v>0.54</v>
      </c>
      <c r="N15" s="679" t="s">
        <v>1290</v>
      </c>
      <c r="O15" s="688" t="s">
        <v>1849</v>
      </c>
    </row>
    <row r="16" spans="1:15" ht="25.5">
      <c r="A16" s="592">
        <v>8</v>
      </c>
      <c r="B16" s="346" t="s">
        <v>1850</v>
      </c>
      <c r="C16" s="340" t="s">
        <v>1060</v>
      </c>
      <c r="D16" s="561">
        <v>1</v>
      </c>
      <c r="E16" s="555">
        <v>12549400</v>
      </c>
      <c r="F16" s="347">
        <v>12549400</v>
      </c>
      <c r="G16" s="340">
        <v>100</v>
      </c>
      <c r="H16" s="347">
        <v>1254940000</v>
      </c>
      <c r="I16" s="347">
        <v>1476400</v>
      </c>
      <c r="J16" s="556">
        <v>147640000</v>
      </c>
      <c r="K16" s="689">
        <v>0.1</v>
      </c>
      <c r="L16" s="558">
        <v>1107300000</v>
      </c>
      <c r="M16" s="454">
        <v>0.75</v>
      </c>
      <c r="N16" s="346" t="s">
        <v>1290</v>
      </c>
      <c r="O16" s="691" t="s">
        <v>1851</v>
      </c>
    </row>
    <row r="17" spans="1:15" ht="38.25">
      <c r="A17" s="678">
        <v>9</v>
      </c>
      <c r="B17" s="679" t="s">
        <v>1852</v>
      </c>
      <c r="C17" s="680" t="s">
        <v>1060</v>
      </c>
      <c r="D17" s="681">
        <v>1</v>
      </c>
      <c r="E17" s="682">
        <v>9625000</v>
      </c>
      <c r="F17" s="683">
        <v>9625000</v>
      </c>
      <c r="G17" s="680">
        <v>100</v>
      </c>
      <c r="H17" s="683">
        <v>962500000</v>
      </c>
      <c r="I17" s="683">
        <v>1925000</v>
      </c>
      <c r="J17" s="684">
        <v>192500000</v>
      </c>
      <c r="K17" s="685">
        <v>0.2</v>
      </c>
      <c r="L17" s="686">
        <v>770000000</v>
      </c>
      <c r="M17" s="690">
        <v>0.8</v>
      </c>
      <c r="N17" s="679" t="s">
        <v>1294</v>
      </c>
      <c r="O17" s="688" t="s">
        <v>1853</v>
      </c>
    </row>
    <row r="18" spans="1:15" ht="25.5">
      <c r="A18" s="592">
        <v>10</v>
      </c>
      <c r="B18" s="346" t="s">
        <v>1854</v>
      </c>
      <c r="C18" s="340" t="s">
        <v>1060</v>
      </c>
      <c r="D18" s="561">
        <v>1</v>
      </c>
      <c r="E18" s="555">
        <v>16200000</v>
      </c>
      <c r="F18" s="347">
        <v>16200000</v>
      </c>
      <c r="G18" s="340">
        <v>100</v>
      </c>
      <c r="H18" s="347">
        <v>1620000000</v>
      </c>
      <c r="I18" s="347">
        <v>1800000</v>
      </c>
      <c r="J18" s="556">
        <v>180000000</v>
      </c>
      <c r="K18" s="689">
        <v>0.1</v>
      </c>
      <c r="L18" s="558">
        <v>1440000000</v>
      </c>
      <c r="M18" s="454">
        <v>0.8</v>
      </c>
      <c r="N18" s="346" t="s">
        <v>1855</v>
      </c>
      <c r="O18" s="691" t="s">
        <v>1856</v>
      </c>
    </row>
    <row r="19" spans="1:15" ht="12.75">
      <c r="A19" s="678">
        <v>11</v>
      </c>
      <c r="B19" s="679" t="s">
        <v>1857</v>
      </c>
      <c r="C19" s="680" t="s">
        <v>1600</v>
      </c>
      <c r="D19" s="681">
        <v>1</v>
      </c>
      <c r="E19" s="682">
        <v>2074000</v>
      </c>
      <c r="F19" s="683">
        <v>2074000</v>
      </c>
      <c r="G19" s="680">
        <v>100</v>
      </c>
      <c r="H19" s="683">
        <v>207400000</v>
      </c>
      <c r="I19" s="683">
        <v>674000</v>
      </c>
      <c r="J19" s="684">
        <v>67400000</v>
      </c>
      <c r="K19" s="685">
        <v>0.325</v>
      </c>
      <c r="L19" s="686">
        <v>140000000</v>
      </c>
      <c r="M19" s="690">
        <v>0.675</v>
      </c>
      <c r="N19" s="679" t="s">
        <v>1337</v>
      </c>
      <c r="O19" s="688" t="s">
        <v>1858</v>
      </c>
    </row>
    <row r="20" spans="1:15" ht="25.5">
      <c r="A20" s="592">
        <v>12</v>
      </c>
      <c r="B20" s="346" t="s">
        <v>1859</v>
      </c>
      <c r="C20" s="340" t="s">
        <v>1060</v>
      </c>
      <c r="D20" s="561">
        <v>8415001</v>
      </c>
      <c r="E20" s="555">
        <v>9900000</v>
      </c>
      <c r="F20" s="347">
        <v>1485000</v>
      </c>
      <c r="G20" s="340">
        <v>100</v>
      </c>
      <c r="H20" s="347">
        <v>148500000</v>
      </c>
      <c r="I20" s="347">
        <v>1485000</v>
      </c>
      <c r="J20" s="556">
        <v>148500000</v>
      </c>
      <c r="K20" s="689">
        <v>0.15</v>
      </c>
      <c r="L20" s="558">
        <v>0</v>
      </c>
      <c r="M20" s="454" t="s">
        <v>1289</v>
      </c>
      <c r="N20" s="346" t="s">
        <v>1302</v>
      </c>
      <c r="O20" s="691" t="s">
        <v>1860</v>
      </c>
    </row>
    <row r="21" spans="1:15" ht="51">
      <c r="A21" s="678">
        <v>13</v>
      </c>
      <c r="B21" s="679" t="s">
        <v>1861</v>
      </c>
      <c r="C21" s="680" t="s">
        <v>1060</v>
      </c>
      <c r="D21" s="681">
        <v>4587451</v>
      </c>
      <c r="E21" s="682">
        <v>7500000</v>
      </c>
      <c r="F21" s="683">
        <v>2912550</v>
      </c>
      <c r="G21" s="680">
        <v>100</v>
      </c>
      <c r="H21" s="683">
        <v>291255000</v>
      </c>
      <c r="I21" s="683">
        <v>3534340</v>
      </c>
      <c r="J21" s="684">
        <v>353434000</v>
      </c>
      <c r="K21" s="685">
        <v>0.47124533333333335</v>
      </c>
      <c r="L21" s="686" t="s">
        <v>1862</v>
      </c>
      <c r="M21" s="690" t="s">
        <v>1289</v>
      </c>
      <c r="N21" s="679" t="s">
        <v>1339</v>
      </c>
      <c r="O21" s="688" t="s">
        <v>1863</v>
      </c>
    </row>
    <row r="22" spans="1:15" ht="51">
      <c r="A22" s="592">
        <v>14</v>
      </c>
      <c r="B22" s="346" t="s">
        <v>1864</v>
      </c>
      <c r="C22" s="340" t="s">
        <v>1060</v>
      </c>
      <c r="D22" s="561">
        <v>11250001</v>
      </c>
      <c r="E22" s="555">
        <v>12500000</v>
      </c>
      <c r="F22" s="347">
        <v>1250000</v>
      </c>
      <c r="G22" s="340">
        <v>100</v>
      </c>
      <c r="H22" s="347">
        <v>125000000</v>
      </c>
      <c r="I22" s="347">
        <v>1816110</v>
      </c>
      <c r="J22" s="556">
        <v>181611000</v>
      </c>
      <c r="K22" s="689">
        <v>0.1452888</v>
      </c>
      <c r="L22" s="558">
        <v>0</v>
      </c>
      <c r="M22" s="454" t="s">
        <v>1289</v>
      </c>
      <c r="N22" s="346" t="s">
        <v>1290</v>
      </c>
      <c r="O22" s="691" t="s">
        <v>1865</v>
      </c>
    </row>
    <row r="23" spans="1:15" ht="12.75">
      <c r="A23" s="678">
        <v>15</v>
      </c>
      <c r="B23" s="679" t="s">
        <v>1866</v>
      </c>
      <c r="C23" s="680" t="s">
        <v>1600</v>
      </c>
      <c r="D23" s="681">
        <v>1</v>
      </c>
      <c r="E23" s="682">
        <v>829630</v>
      </c>
      <c r="F23" s="683">
        <v>829630</v>
      </c>
      <c r="G23" s="680">
        <v>100</v>
      </c>
      <c r="H23" s="683">
        <v>82963000</v>
      </c>
      <c r="I23" s="683">
        <v>269630</v>
      </c>
      <c r="J23" s="684">
        <v>26963000</v>
      </c>
      <c r="K23" s="685">
        <v>0.3250003013391512</v>
      </c>
      <c r="L23" s="686">
        <v>56000000</v>
      </c>
      <c r="M23" s="690">
        <v>0.6749996986608489</v>
      </c>
      <c r="N23" s="679" t="s">
        <v>1294</v>
      </c>
      <c r="O23" s="688" t="s">
        <v>1867</v>
      </c>
    </row>
    <row r="24" spans="1:15" ht="63.75">
      <c r="A24" s="592">
        <v>16</v>
      </c>
      <c r="B24" s="346" t="s">
        <v>1868</v>
      </c>
      <c r="C24" s="340" t="s">
        <v>1060</v>
      </c>
      <c r="D24" s="561">
        <v>1</v>
      </c>
      <c r="E24" s="555">
        <v>18525000</v>
      </c>
      <c r="F24" s="347">
        <v>18525000</v>
      </c>
      <c r="G24" s="340">
        <v>100</v>
      </c>
      <c r="H24" s="347">
        <v>1852500000</v>
      </c>
      <c r="I24" s="347">
        <v>3705000</v>
      </c>
      <c r="J24" s="556">
        <v>370500000</v>
      </c>
      <c r="K24" s="689">
        <v>0.15</v>
      </c>
      <c r="L24" s="558">
        <v>14820000</v>
      </c>
      <c r="M24" s="454">
        <v>0.6</v>
      </c>
      <c r="N24" s="346" t="s">
        <v>1869</v>
      </c>
      <c r="O24" s="691" t="s">
        <v>1870</v>
      </c>
    </row>
    <row r="25" spans="1:15" ht="25.5">
      <c r="A25" s="678">
        <v>17</v>
      </c>
      <c r="B25" s="679" t="s">
        <v>1871</v>
      </c>
      <c r="C25" s="680" t="s">
        <v>1600</v>
      </c>
      <c r="D25" s="681">
        <v>1</v>
      </c>
      <c r="E25" s="682">
        <v>1035000</v>
      </c>
      <c r="F25" s="683">
        <v>1035000</v>
      </c>
      <c r="G25" s="680">
        <v>100</v>
      </c>
      <c r="H25" s="683">
        <v>103500000</v>
      </c>
      <c r="I25" s="683">
        <v>335000</v>
      </c>
      <c r="J25" s="684">
        <v>33500000</v>
      </c>
      <c r="K25" s="685">
        <v>0.32367149758454106</v>
      </c>
      <c r="L25" s="686">
        <v>70000000</v>
      </c>
      <c r="M25" s="690">
        <v>0.6763285024154589</v>
      </c>
      <c r="N25" s="679" t="s">
        <v>1711</v>
      </c>
      <c r="O25" s="688" t="s">
        <v>1872</v>
      </c>
    </row>
    <row r="26" spans="1:15" ht="25.5">
      <c r="A26" s="592">
        <v>18</v>
      </c>
      <c r="B26" s="346" t="s">
        <v>1873</v>
      </c>
      <c r="C26" s="340" t="s">
        <v>1060</v>
      </c>
      <c r="D26" s="561">
        <v>27375001</v>
      </c>
      <c r="E26" s="555">
        <v>32850000</v>
      </c>
      <c r="F26" s="347">
        <v>5475000</v>
      </c>
      <c r="G26" s="340">
        <v>100</v>
      </c>
      <c r="H26" s="347">
        <v>547500000</v>
      </c>
      <c r="I26" s="347">
        <v>5475000</v>
      </c>
      <c r="J26" s="556">
        <v>547500000</v>
      </c>
      <c r="K26" s="689">
        <v>0.15</v>
      </c>
      <c r="L26" s="558"/>
      <c r="M26" s="454"/>
      <c r="N26" s="346" t="s">
        <v>42</v>
      </c>
      <c r="O26" s="691" t="s">
        <v>1874</v>
      </c>
    </row>
    <row r="27" spans="1:15" ht="25.5">
      <c r="A27" s="678">
        <v>19</v>
      </c>
      <c r="B27" s="679" t="s">
        <v>1875</v>
      </c>
      <c r="C27" s="680" t="s">
        <v>1060</v>
      </c>
      <c r="D27" s="681">
        <v>51315751</v>
      </c>
      <c r="E27" s="682">
        <v>61578900</v>
      </c>
      <c r="F27" s="683">
        <v>10263150</v>
      </c>
      <c r="G27" s="680">
        <v>100</v>
      </c>
      <c r="H27" s="683">
        <v>1026315000</v>
      </c>
      <c r="I27" s="683">
        <v>10263150</v>
      </c>
      <c r="J27" s="684">
        <v>1026315000</v>
      </c>
      <c r="K27" s="685">
        <v>0.15</v>
      </c>
      <c r="L27" s="686"/>
      <c r="M27" s="690"/>
      <c r="N27" s="679" t="s">
        <v>1290</v>
      </c>
      <c r="O27" s="688" t="s">
        <v>1874</v>
      </c>
    </row>
    <row r="28" spans="1:15" ht="25.5">
      <c r="A28" s="592">
        <v>20</v>
      </c>
      <c r="B28" s="346" t="s">
        <v>1876</v>
      </c>
      <c r="C28" s="340" t="s">
        <v>1600</v>
      </c>
      <c r="D28" s="561">
        <v>1</v>
      </c>
      <c r="E28" s="555">
        <v>497778</v>
      </c>
      <c r="F28" s="347">
        <v>497778</v>
      </c>
      <c r="G28" s="340">
        <v>100</v>
      </c>
      <c r="H28" s="347">
        <v>49777800</v>
      </c>
      <c r="I28" s="347">
        <v>161778</v>
      </c>
      <c r="J28" s="556">
        <v>16177800</v>
      </c>
      <c r="K28" s="689">
        <v>0.325</v>
      </c>
      <c r="L28" s="558"/>
      <c r="M28" s="454"/>
      <c r="N28" s="346" t="s">
        <v>1612</v>
      </c>
      <c r="O28" s="691" t="s">
        <v>1877</v>
      </c>
    </row>
    <row r="29" spans="1:15" ht="12.75">
      <c r="A29" s="678">
        <v>21</v>
      </c>
      <c r="B29" s="679" t="s">
        <v>1878</v>
      </c>
      <c r="C29" s="680" t="s">
        <v>1600</v>
      </c>
      <c r="D29" s="681">
        <v>1</v>
      </c>
      <c r="E29" s="682">
        <v>775000</v>
      </c>
      <c r="F29" s="683">
        <v>775000</v>
      </c>
      <c r="G29" s="680">
        <v>100</v>
      </c>
      <c r="H29" s="683">
        <v>77500000</v>
      </c>
      <c r="I29" s="683">
        <v>250000</v>
      </c>
      <c r="J29" s="684">
        <v>25000000</v>
      </c>
      <c r="K29" s="685">
        <v>0.3226</v>
      </c>
      <c r="L29" s="686"/>
      <c r="M29" s="690"/>
      <c r="N29" s="679" t="s">
        <v>1711</v>
      </c>
      <c r="O29" s="688" t="s">
        <v>1879</v>
      </c>
    </row>
    <row r="30" spans="1:15" ht="12.75">
      <c r="A30" s="592">
        <v>22</v>
      </c>
      <c r="B30" s="346" t="s">
        <v>1880</v>
      </c>
      <c r="C30" s="340" t="s">
        <v>1600</v>
      </c>
      <c r="D30" s="561">
        <v>1</v>
      </c>
      <c r="E30" s="555">
        <v>1443300</v>
      </c>
      <c r="F30" s="347">
        <v>1443300</v>
      </c>
      <c r="G30" s="340">
        <v>100</v>
      </c>
      <c r="H30" s="347">
        <v>144330000</v>
      </c>
      <c r="I30" s="347">
        <v>463300</v>
      </c>
      <c r="J30" s="556">
        <v>46330000</v>
      </c>
      <c r="K30" s="689">
        <v>0.321</v>
      </c>
      <c r="L30" s="558"/>
      <c r="M30" s="454"/>
      <c r="N30" s="346" t="s">
        <v>1292</v>
      </c>
      <c r="O30" s="691" t="s">
        <v>1881</v>
      </c>
    </row>
    <row r="31" spans="1:15" ht="25.5">
      <c r="A31" s="678">
        <v>23</v>
      </c>
      <c r="B31" s="679" t="s">
        <v>1882</v>
      </c>
      <c r="C31" s="680" t="s">
        <v>1600</v>
      </c>
      <c r="D31" s="681">
        <v>1</v>
      </c>
      <c r="E31" s="682">
        <v>618610</v>
      </c>
      <c r="F31" s="683">
        <v>618610</v>
      </c>
      <c r="G31" s="680">
        <v>100</v>
      </c>
      <c r="H31" s="683">
        <v>61861000</v>
      </c>
      <c r="I31" s="683">
        <v>198610</v>
      </c>
      <c r="J31" s="684">
        <v>19861000</v>
      </c>
      <c r="K31" s="685">
        <v>0.3210585021257335</v>
      </c>
      <c r="L31" s="686"/>
      <c r="M31" s="690"/>
      <c r="N31" s="679" t="s">
        <v>1290</v>
      </c>
      <c r="O31" s="688" t="s">
        <v>1883</v>
      </c>
    </row>
    <row r="32" spans="1:15" ht="25.5">
      <c r="A32" s="592">
        <v>24</v>
      </c>
      <c r="B32" s="346" t="s">
        <v>1884</v>
      </c>
      <c r="C32" s="340" t="s">
        <v>1600</v>
      </c>
      <c r="D32" s="561">
        <v>1</v>
      </c>
      <c r="E32" s="555">
        <v>2074000</v>
      </c>
      <c r="F32" s="347">
        <v>2074000</v>
      </c>
      <c r="G32" s="340">
        <v>100</v>
      </c>
      <c r="H32" s="347">
        <v>207400000</v>
      </c>
      <c r="I32" s="347">
        <v>674000</v>
      </c>
      <c r="J32" s="556">
        <v>67400000</v>
      </c>
      <c r="K32" s="689">
        <v>0.32497589199614274</v>
      </c>
      <c r="L32" s="558"/>
      <c r="M32" s="454"/>
      <c r="N32" s="346" t="s">
        <v>1327</v>
      </c>
      <c r="O32" s="691" t="s">
        <v>1885</v>
      </c>
    </row>
    <row r="33" spans="1:15" ht="38.25">
      <c r="A33" s="678">
        <v>25</v>
      </c>
      <c r="B33" s="679" t="s">
        <v>1886</v>
      </c>
      <c r="C33" s="680" t="s">
        <v>1060</v>
      </c>
      <c r="D33" s="681">
        <v>1</v>
      </c>
      <c r="E33" s="682">
        <v>16000000</v>
      </c>
      <c r="F33" s="683">
        <v>16000000</v>
      </c>
      <c r="G33" s="680">
        <v>100</v>
      </c>
      <c r="H33" s="683">
        <v>1600000000</v>
      </c>
      <c r="I33" s="683">
        <v>7800000</v>
      </c>
      <c r="J33" s="684">
        <v>780000000</v>
      </c>
      <c r="K33" s="685">
        <v>0.4875</v>
      </c>
      <c r="L33" s="686"/>
      <c r="M33" s="690"/>
      <c r="N33" s="679" t="s">
        <v>1887</v>
      </c>
      <c r="O33" s="688" t="s">
        <v>1888</v>
      </c>
    </row>
    <row r="34" spans="1:15" ht="25.5">
      <c r="A34" s="592">
        <v>26</v>
      </c>
      <c r="B34" s="346" t="s">
        <v>1889</v>
      </c>
      <c r="C34" s="340" t="s">
        <v>1600</v>
      </c>
      <c r="D34" s="561">
        <v>1</v>
      </c>
      <c r="E34" s="555">
        <v>1000000</v>
      </c>
      <c r="F34" s="347">
        <v>1000000</v>
      </c>
      <c r="G34" s="340">
        <v>100</v>
      </c>
      <c r="H34" s="347">
        <v>100000000</v>
      </c>
      <c r="I34" s="347">
        <v>400000</v>
      </c>
      <c r="J34" s="556">
        <v>40000000</v>
      </c>
      <c r="K34" s="689">
        <v>0.4</v>
      </c>
      <c r="L34" s="558"/>
      <c r="M34" s="454"/>
      <c r="N34" s="346" t="s">
        <v>1711</v>
      </c>
      <c r="O34" s="691" t="s">
        <v>1890</v>
      </c>
    </row>
    <row r="35" spans="1:15" ht="12.75">
      <c r="A35" s="678">
        <v>27</v>
      </c>
      <c r="B35" s="679" t="s">
        <v>1891</v>
      </c>
      <c r="C35" s="680" t="s">
        <v>1600</v>
      </c>
      <c r="D35" s="681">
        <v>1</v>
      </c>
      <c r="E35" s="682">
        <v>276250</v>
      </c>
      <c r="F35" s="683">
        <v>276250</v>
      </c>
      <c r="G35" s="680">
        <v>100</v>
      </c>
      <c r="H35" s="683">
        <v>27625000</v>
      </c>
      <c r="I35" s="683">
        <v>132600</v>
      </c>
      <c r="J35" s="684">
        <v>13260000</v>
      </c>
      <c r="K35" s="685">
        <v>0.48</v>
      </c>
      <c r="L35" s="686"/>
      <c r="M35" s="690"/>
      <c r="N35" s="679" t="s">
        <v>1337</v>
      </c>
      <c r="O35" s="688" t="s">
        <v>1892</v>
      </c>
    </row>
    <row r="36" spans="1:15" ht="13.5" thickBot="1">
      <c r="A36" s="592">
        <v>28</v>
      </c>
      <c r="B36" s="346" t="s">
        <v>1893</v>
      </c>
      <c r="C36" s="340" t="s">
        <v>1600</v>
      </c>
      <c r="D36" s="561">
        <v>1</v>
      </c>
      <c r="E36" s="555">
        <v>1650000</v>
      </c>
      <c r="F36" s="347">
        <v>1650000</v>
      </c>
      <c r="G36" s="340">
        <v>100</v>
      </c>
      <c r="H36" s="347">
        <v>165000000</v>
      </c>
      <c r="I36" s="347">
        <v>530000</v>
      </c>
      <c r="J36" s="556">
        <v>53000000</v>
      </c>
      <c r="K36" s="689">
        <v>0.3212</v>
      </c>
      <c r="L36" s="558"/>
      <c r="M36" s="454"/>
      <c r="N36" s="346" t="s">
        <v>1711</v>
      </c>
      <c r="O36" s="691" t="s">
        <v>1894</v>
      </c>
    </row>
    <row r="37" spans="1:15" ht="14.25" thickBot="1" thickTop="1">
      <c r="A37" s="568">
        <v>28</v>
      </c>
      <c r="B37" s="567"/>
      <c r="C37" s="567"/>
      <c r="D37" s="567"/>
      <c r="E37" s="568" t="s">
        <v>39</v>
      </c>
      <c r="F37" s="569">
        <v>186585628</v>
      </c>
      <c r="G37" s="569"/>
      <c r="H37" s="569">
        <v>18658562800</v>
      </c>
      <c r="I37" s="569">
        <v>73466768</v>
      </c>
      <c r="J37" s="569">
        <v>7346676800</v>
      </c>
      <c r="K37" s="567"/>
      <c r="L37" s="569"/>
      <c r="M37" s="567"/>
      <c r="N37" s="567"/>
      <c r="O37" s="568"/>
    </row>
    <row r="38" ht="14.25" thickBot="1" thickTop="1"/>
    <row r="39" spans="1:37" ht="20.25" customHeight="1">
      <c r="A39" s="762" t="s">
        <v>1323</v>
      </c>
      <c r="B39" s="763"/>
      <c r="C39" s="763"/>
      <c r="D39" s="763"/>
      <c r="E39" s="763"/>
      <c r="F39" s="763"/>
      <c r="G39" s="763"/>
      <c r="H39" s="763"/>
      <c r="I39" s="763"/>
      <c r="J39" s="764"/>
      <c r="K39" s="470"/>
      <c r="L39" s="470"/>
      <c r="M39" s="470"/>
      <c r="N39" s="470"/>
      <c r="O39" s="366"/>
      <c r="P39" s="366"/>
      <c r="Q39" s="366"/>
      <c r="R39" s="366"/>
      <c r="S39" s="366"/>
      <c r="T39" s="366"/>
      <c r="U39" s="366"/>
      <c r="V39" s="366"/>
      <c r="W39" s="366"/>
      <c r="X39" s="366"/>
      <c r="Y39" s="366"/>
      <c r="Z39" s="366"/>
      <c r="AA39" s="366"/>
      <c r="AB39" s="366"/>
      <c r="AC39" s="366"/>
      <c r="AD39" s="366"/>
      <c r="AE39" s="366"/>
      <c r="AF39" s="366"/>
      <c r="AG39" s="366"/>
      <c r="AH39" s="366"/>
      <c r="AI39" s="366"/>
      <c r="AJ39" s="366"/>
      <c r="AK39" s="366"/>
    </row>
    <row r="40" spans="1:37" ht="16.5" customHeight="1" thickBot="1">
      <c r="A40" s="765"/>
      <c r="B40" s="766"/>
      <c r="C40" s="766"/>
      <c r="D40" s="766"/>
      <c r="E40" s="766"/>
      <c r="F40" s="766"/>
      <c r="G40" s="766"/>
      <c r="H40" s="766"/>
      <c r="I40" s="766"/>
      <c r="J40" s="767"/>
      <c r="K40" s="469"/>
      <c r="L40" s="469"/>
      <c r="M40" s="469"/>
      <c r="N40" s="469"/>
      <c r="O40" s="366"/>
      <c r="P40" s="366"/>
      <c r="Q40" s="366"/>
      <c r="R40" s="366"/>
      <c r="S40" s="366"/>
      <c r="T40" s="366"/>
      <c r="U40" s="366"/>
      <c r="V40" s="366"/>
      <c r="W40" s="366"/>
      <c r="X40" s="366"/>
      <c r="Y40" s="366"/>
      <c r="Z40" s="366"/>
      <c r="AA40" s="366"/>
      <c r="AB40" s="366"/>
      <c r="AC40" s="366"/>
      <c r="AD40" s="366"/>
      <c r="AE40" s="366"/>
      <c r="AF40" s="366"/>
      <c r="AG40" s="366"/>
      <c r="AH40" s="366"/>
      <c r="AI40" s="366"/>
      <c r="AJ40" s="366"/>
      <c r="AK40" s="366"/>
    </row>
    <row r="41" spans="1:37" ht="52.5" customHeight="1" thickBot="1">
      <c r="A41" s="594" t="s">
        <v>700</v>
      </c>
      <c r="B41" s="595" t="s">
        <v>1057</v>
      </c>
      <c r="C41" s="595" t="s">
        <v>508</v>
      </c>
      <c r="D41" s="596" t="s">
        <v>441</v>
      </c>
      <c r="E41" s="596" t="s">
        <v>900</v>
      </c>
      <c r="F41" s="596" t="s">
        <v>901</v>
      </c>
      <c r="G41" s="595" t="s">
        <v>1324</v>
      </c>
      <c r="H41" s="615" t="s">
        <v>1325</v>
      </c>
      <c r="I41" s="595" t="s">
        <v>263</v>
      </c>
      <c r="J41" s="598" t="s">
        <v>1058</v>
      </c>
      <c r="K41" s="366"/>
      <c r="L41" s="366"/>
      <c r="M41" s="366"/>
      <c r="N41" s="366"/>
      <c r="O41" s="366"/>
      <c r="P41" s="366"/>
      <c r="Q41" s="366"/>
      <c r="R41" s="366"/>
      <c r="S41" s="366"/>
      <c r="T41" s="366"/>
      <c r="U41" s="366"/>
      <c r="V41" s="366"/>
      <c r="W41" s="366"/>
      <c r="X41" s="366"/>
      <c r="Y41" s="366"/>
      <c r="Z41" s="366"/>
      <c r="AA41" s="366"/>
      <c r="AB41" s="366"/>
      <c r="AC41" s="366"/>
      <c r="AD41" s="366"/>
      <c r="AE41" s="366"/>
      <c r="AF41" s="366"/>
      <c r="AG41" s="366"/>
      <c r="AH41" s="366"/>
      <c r="AI41" s="366"/>
      <c r="AJ41" s="366"/>
      <c r="AK41" s="366"/>
    </row>
    <row r="42" spans="1:37" ht="24.75" customHeight="1" thickTop="1">
      <c r="A42" s="398">
        <v>1</v>
      </c>
      <c r="B42" s="288" t="s">
        <v>1896</v>
      </c>
      <c r="C42" s="368" t="s">
        <v>1600</v>
      </c>
      <c r="D42" s="368" t="s">
        <v>633</v>
      </c>
      <c r="E42" s="374">
        <v>1150001</v>
      </c>
      <c r="F42" s="370">
        <v>2300000</v>
      </c>
      <c r="G42" s="369">
        <v>1150000</v>
      </c>
      <c r="H42" s="370">
        <v>115000000</v>
      </c>
      <c r="I42" s="204" t="s">
        <v>1618</v>
      </c>
      <c r="J42" s="399" t="s">
        <v>1897</v>
      </c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366"/>
      <c r="AJ42" s="366"/>
      <c r="AK42" s="366"/>
    </row>
    <row r="43" spans="1:37" ht="24.75" customHeight="1">
      <c r="A43" s="400">
        <v>2</v>
      </c>
      <c r="B43" s="389" t="s">
        <v>1307</v>
      </c>
      <c r="C43" s="390" t="s">
        <v>1600</v>
      </c>
      <c r="D43" s="390" t="s">
        <v>635</v>
      </c>
      <c r="E43" s="391">
        <v>600001</v>
      </c>
      <c r="F43" s="392">
        <v>900000</v>
      </c>
      <c r="G43" s="393">
        <v>300000</v>
      </c>
      <c r="H43" s="392">
        <v>30000000</v>
      </c>
      <c r="I43" s="394" t="s">
        <v>1432</v>
      </c>
      <c r="J43" s="401" t="s">
        <v>1898</v>
      </c>
      <c r="K43" s="366"/>
      <c r="L43" s="366"/>
      <c r="M43" s="366"/>
      <c r="N43" s="366"/>
      <c r="O43" s="366"/>
      <c r="P43" s="366"/>
      <c r="Q43" s="366"/>
      <c r="R43" s="366"/>
      <c r="S43" s="366"/>
      <c r="T43" s="366"/>
      <c r="U43" s="366"/>
      <c r="V43" s="366"/>
      <c r="W43" s="366"/>
      <c r="X43" s="366"/>
      <c r="Y43" s="366"/>
      <c r="Z43" s="366"/>
      <c r="AA43" s="366"/>
      <c r="AB43" s="366"/>
      <c r="AC43" s="366"/>
      <c r="AD43" s="366"/>
      <c r="AE43" s="366"/>
      <c r="AF43" s="366"/>
      <c r="AG43" s="366"/>
      <c r="AH43" s="366"/>
      <c r="AI43" s="366"/>
      <c r="AJ43" s="366"/>
      <c r="AK43" s="366"/>
    </row>
    <row r="44" spans="1:37" ht="24.75" customHeight="1">
      <c r="A44" s="398">
        <v>3</v>
      </c>
      <c r="B44" s="288" t="s">
        <v>1669</v>
      </c>
      <c r="C44" s="368" t="s">
        <v>1600</v>
      </c>
      <c r="D44" s="368" t="s">
        <v>635</v>
      </c>
      <c r="E44" s="374">
        <v>480501</v>
      </c>
      <c r="F44" s="370">
        <v>720750</v>
      </c>
      <c r="G44" s="369">
        <v>240250</v>
      </c>
      <c r="H44" s="370">
        <v>24025000</v>
      </c>
      <c r="I44" s="204" t="s">
        <v>1327</v>
      </c>
      <c r="J44" s="399">
        <v>64095</v>
      </c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366"/>
      <c r="W44" s="366"/>
      <c r="X44" s="366"/>
      <c r="Y44" s="366"/>
      <c r="Z44" s="366"/>
      <c r="AA44" s="366"/>
      <c r="AB44" s="366"/>
      <c r="AC44" s="366"/>
      <c r="AD44" s="366"/>
      <c r="AE44" s="366"/>
      <c r="AF44" s="366"/>
      <c r="AG44" s="366"/>
      <c r="AH44" s="366"/>
      <c r="AI44" s="366"/>
      <c r="AJ44" s="366"/>
      <c r="AK44" s="366"/>
    </row>
    <row r="45" spans="1:37" ht="24.75" customHeight="1">
      <c r="A45" s="400">
        <v>4</v>
      </c>
      <c r="B45" s="389" t="s">
        <v>1899</v>
      </c>
      <c r="C45" s="390" t="s">
        <v>446</v>
      </c>
      <c r="D45" s="390" t="s">
        <v>1900</v>
      </c>
      <c r="E45" s="391">
        <v>1336501</v>
      </c>
      <c r="F45" s="392">
        <v>2739825</v>
      </c>
      <c r="G45" s="393">
        <v>1403325</v>
      </c>
      <c r="H45" s="392">
        <v>140332500</v>
      </c>
      <c r="I45" s="394" t="s">
        <v>1290</v>
      </c>
      <c r="J45" s="401" t="s">
        <v>1901</v>
      </c>
      <c r="K45" s="366"/>
      <c r="L45" s="366"/>
      <c r="M45" s="366"/>
      <c r="N45" s="366"/>
      <c r="O45" s="366"/>
      <c r="P45" s="366"/>
      <c r="Q45" s="366"/>
      <c r="R45" s="366"/>
      <c r="S45" s="366"/>
      <c r="T45" s="366"/>
      <c r="U45" s="366"/>
      <c r="V45" s="366"/>
      <c r="W45" s="366"/>
      <c r="X45" s="366"/>
      <c r="Y45" s="366"/>
      <c r="Z45" s="366"/>
      <c r="AA45" s="366"/>
      <c r="AB45" s="366"/>
      <c r="AC45" s="366"/>
      <c r="AD45" s="366"/>
      <c r="AE45" s="366"/>
      <c r="AF45" s="366"/>
      <c r="AG45" s="366"/>
      <c r="AH45" s="366"/>
      <c r="AI45" s="366"/>
      <c r="AJ45" s="366"/>
      <c r="AK45" s="366"/>
    </row>
    <row r="46" spans="1:37" ht="24.75" customHeight="1">
      <c r="A46" s="398">
        <v>5</v>
      </c>
      <c r="B46" s="288" t="s">
        <v>1630</v>
      </c>
      <c r="C46" s="363" t="s">
        <v>1600</v>
      </c>
      <c r="D46" s="368" t="s">
        <v>633</v>
      </c>
      <c r="E46" s="375">
        <v>1600001</v>
      </c>
      <c r="F46" s="370">
        <v>3200000</v>
      </c>
      <c r="G46" s="369">
        <v>1600000</v>
      </c>
      <c r="H46" s="370">
        <v>160000000</v>
      </c>
      <c r="I46" s="204" t="s">
        <v>1302</v>
      </c>
      <c r="J46" s="399" t="s">
        <v>1902</v>
      </c>
      <c r="K46" s="366"/>
      <c r="L46" s="366"/>
      <c r="M46" s="366"/>
      <c r="N46" s="366"/>
      <c r="O46" s="366"/>
      <c r="P46" s="366"/>
      <c r="Q46" s="366"/>
      <c r="R46" s="366"/>
      <c r="S46" s="366"/>
      <c r="T46" s="366"/>
      <c r="U46" s="366"/>
      <c r="V46" s="366"/>
      <c r="W46" s="366"/>
      <c r="X46" s="366"/>
      <c r="Y46" s="366"/>
      <c r="Z46" s="366"/>
      <c r="AA46" s="366"/>
      <c r="AB46" s="366"/>
      <c r="AC46" s="366"/>
      <c r="AD46" s="366"/>
      <c r="AE46" s="366"/>
      <c r="AF46" s="366"/>
      <c r="AG46" s="366"/>
      <c r="AH46" s="366"/>
      <c r="AI46" s="366"/>
      <c r="AJ46" s="366"/>
      <c r="AK46" s="366"/>
    </row>
    <row r="47" spans="1:37" ht="24.75" customHeight="1">
      <c r="A47" s="400">
        <v>6</v>
      </c>
      <c r="B47" s="389" t="s">
        <v>1903</v>
      </c>
      <c r="C47" s="390" t="s">
        <v>446</v>
      </c>
      <c r="D47" s="390" t="s">
        <v>978</v>
      </c>
      <c r="E47" s="391">
        <v>11319001</v>
      </c>
      <c r="F47" s="392">
        <v>19242300</v>
      </c>
      <c r="G47" s="393">
        <v>7923300</v>
      </c>
      <c r="H47" s="392">
        <v>792330000</v>
      </c>
      <c r="I47" s="394" t="s">
        <v>1618</v>
      </c>
      <c r="J47" s="401" t="s">
        <v>1904</v>
      </c>
      <c r="K47" s="366"/>
      <c r="L47" s="366"/>
      <c r="M47" s="366"/>
      <c r="N47" s="366"/>
      <c r="O47" s="366"/>
      <c r="P47" s="366"/>
      <c r="Q47" s="366"/>
      <c r="R47" s="366"/>
      <c r="S47" s="366"/>
      <c r="T47" s="366"/>
      <c r="U47" s="366"/>
      <c r="V47" s="366"/>
      <c r="W47" s="366"/>
      <c r="X47" s="366"/>
      <c r="Y47" s="366"/>
      <c r="Z47" s="366"/>
      <c r="AA47" s="366"/>
      <c r="AB47" s="366"/>
      <c r="AC47" s="366"/>
      <c r="AD47" s="366"/>
      <c r="AE47" s="366"/>
      <c r="AF47" s="366"/>
      <c r="AG47" s="366"/>
      <c r="AH47" s="366"/>
      <c r="AI47" s="366"/>
      <c r="AJ47" s="366"/>
      <c r="AK47" s="366"/>
    </row>
    <row r="48" spans="1:37" ht="24.75" customHeight="1">
      <c r="A48" s="398">
        <v>7</v>
      </c>
      <c r="B48" s="288" t="s">
        <v>1905</v>
      </c>
      <c r="C48" s="363" t="s">
        <v>1600</v>
      </c>
      <c r="D48" s="368" t="s">
        <v>635</v>
      </c>
      <c r="E48" s="375">
        <v>659782</v>
      </c>
      <c r="F48" s="370">
        <v>989671</v>
      </c>
      <c r="G48" s="369">
        <v>329890</v>
      </c>
      <c r="H48" s="370">
        <v>32989000</v>
      </c>
      <c r="I48" s="204" t="s">
        <v>1906</v>
      </c>
      <c r="J48" s="399" t="s">
        <v>1853</v>
      </c>
      <c r="K48" s="366"/>
      <c r="L48" s="366"/>
      <c r="M48" s="366"/>
      <c r="N48" s="366"/>
      <c r="O48" s="366"/>
      <c r="P48" s="366"/>
      <c r="Q48" s="366"/>
      <c r="R48" s="366"/>
      <c r="S48" s="366"/>
      <c r="T48" s="366"/>
      <c r="U48" s="366"/>
      <c r="V48" s="366"/>
      <c r="W48" s="366"/>
      <c r="X48" s="366"/>
      <c r="Y48" s="366"/>
      <c r="Z48" s="366"/>
      <c r="AA48" s="366"/>
      <c r="AB48" s="366"/>
      <c r="AC48" s="366"/>
      <c r="AD48" s="366"/>
      <c r="AE48" s="366"/>
      <c r="AF48" s="366"/>
      <c r="AG48" s="366"/>
      <c r="AH48" s="366"/>
      <c r="AI48" s="366"/>
      <c r="AJ48" s="366"/>
      <c r="AK48" s="366"/>
    </row>
    <row r="49" spans="1:37" ht="24.75" customHeight="1">
      <c r="A49" s="400">
        <v>8</v>
      </c>
      <c r="B49" s="389" t="s">
        <v>1907</v>
      </c>
      <c r="C49" s="390" t="s">
        <v>1600</v>
      </c>
      <c r="D49" s="390" t="s">
        <v>695</v>
      </c>
      <c r="E49" s="391">
        <v>550001</v>
      </c>
      <c r="F49" s="392">
        <v>660000</v>
      </c>
      <c r="G49" s="393">
        <v>110000</v>
      </c>
      <c r="H49" s="392">
        <v>11000000</v>
      </c>
      <c r="I49" s="394" t="s">
        <v>1908</v>
      </c>
      <c r="J49" s="401" t="s">
        <v>1909</v>
      </c>
      <c r="K49" s="366"/>
      <c r="L49" s="366"/>
      <c r="M49" s="366"/>
      <c r="N49" s="366"/>
      <c r="O49" s="366"/>
      <c r="P49" s="366"/>
      <c r="Q49" s="366"/>
      <c r="R49" s="366"/>
      <c r="S49" s="366"/>
      <c r="T49" s="366"/>
      <c r="U49" s="366"/>
      <c r="V49" s="366"/>
      <c r="W49" s="366"/>
      <c r="X49" s="366"/>
      <c r="Y49" s="366"/>
      <c r="Z49" s="366"/>
      <c r="AA49" s="366"/>
      <c r="AB49" s="366"/>
      <c r="AC49" s="366"/>
      <c r="AD49" s="366"/>
      <c r="AE49" s="366"/>
      <c r="AF49" s="366"/>
      <c r="AG49" s="366"/>
      <c r="AH49" s="366"/>
      <c r="AI49" s="366"/>
      <c r="AJ49" s="366"/>
      <c r="AK49" s="366"/>
    </row>
    <row r="50" spans="1:37" ht="24.75" customHeight="1">
      <c r="A50" s="398">
        <v>9</v>
      </c>
      <c r="B50" s="288" t="s">
        <v>1910</v>
      </c>
      <c r="C50" s="363" t="s">
        <v>1600</v>
      </c>
      <c r="D50" s="368" t="s">
        <v>633</v>
      </c>
      <c r="E50" s="375">
        <v>3289001</v>
      </c>
      <c r="F50" s="370">
        <v>6578000</v>
      </c>
      <c r="G50" s="369">
        <v>3289000</v>
      </c>
      <c r="H50" s="370">
        <v>328900000</v>
      </c>
      <c r="I50" s="204" t="s">
        <v>1296</v>
      </c>
      <c r="J50" s="399" t="s">
        <v>1911</v>
      </c>
      <c r="K50" s="366"/>
      <c r="L50" s="366"/>
      <c r="M50" s="366"/>
      <c r="N50" s="366"/>
      <c r="O50" s="366"/>
      <c r="P50" s="366"/>
      <c r="Q50" s="366"/>
      <c r="R50" s="366"/>
      <c r="S50" s="366"/>
      <c r="T50" s="366"/>
      <c r="U50" s="366"/>
      <c r="V50" s="366"/>
      <c r="W50" s="366"/>
      <c r="X50" s="366"/>
      <c r="Y50" s="366"/>
      <c r="Z50" s="366"/>
      <c r="AA50" s="366"/>
      <c r="AB50" s="366"/>
      <c r="AC50" s="366"/>
      <c r="AD50" s="366"/>
      <c r="AE50" s="366"/>
      <c r="AF50" s="366"/>
      <c r="AG50" s="366"/>
      <c r="AH50" s="366"/>
      <c r="AI50" s="366"/>
      <c r="AJ50" s="366"/>
      <c r="AK50" s="366"/>
    </row>
    <row r="51" spans="1:37" ht="24.75" customHeight="1">
      <c r="A51" s="400">
        <v>10</v>
      </c>
      <c r="B51" s="389" t="s">
        <v>1912</v>
      </c>
      <c r="C51" s="390" t="s">
        <v>446</v>
      </c>
      <c r="D51" s="390" t="s">
        <v>1913</v>
      </c>
      <c r="E51" s="391">
        <v>6176390</v>
      </c>
      <c r="F51" s="392">
        <v>10191041</v>
      </c>
      <c r="G51" s="393">
        <v>4014652</v>
      </c>
      <c r="H51" s="392">
        <v>401465200</v>
      </c>
      <c r="I51" s="394" t="s">
        <v>1296</v>
      </c>
      <c r="J51" s="401" t="s">
        <v>1911</v>
      </c>
      <c r="K51" s="366"/>
      <c r="L51" s="366"/>
      <c r="M51" s="366"/>
      <c r="N51" s="366"/>
      <c r="O51" s="366"/>
      <c r="P51" s="366"/>
      <c r="Q51" s="366"/>
      <c r="R51" s="366"/>
      <c r="S51" s="366"/>
      <c r="T51" s="366"/>
      <c r="U51" s="366"/>
      <c r="V51" s="366"/>
      <c r="W51" s="366"/>
      <c r="X51" s="366"/>
      <c r="Y51" s="366"/>
      <c r="Z51" s="366"/>
      <c r="AA51" s="366"/>
      <c r="AB51" s="366"/>
      <c r="AC51" s="366"/>
      <c r="AD51" s="366"/>
      <c r="AE51" s="366"/>
      <c r="AF51" s="366"/>
      <c r="AG51" s="366"/>
      <c r="AH51" s="366"/>
      <c r="AI51" s="366"/>
      <c r="AJ51" s="366"/>
      <c r="AK51" s="366"/>
    </row>
    <row r="52" spans="1:37" ht="24.75" customHeight="1">
      <c r="A52" s="398">
        <v>11</v>
      </c>
      <c r="B52" s="288" t="s">
        <v>1149</v>
      </c>
      <c r="C52" s="363" t="s">
        <v>446</v>
      </c>
      <c r="D52" s="368" t="s">
        <v>1914</v>
      </c>
      <c r="E52" s="375">
        <v>12567257</v>
      </c>
      <c r="F52" s="370">
        <v>20107609</v>
      </c>
      <c r="G52" s="369">
        <v>7540353</v>
      </c>
      <c r="H52" s="370">
        <v>754035300</v>
      </c>
      <c r="I52" s="204" t="s">
        <v>1628</v>
      </c>
      <c r="J52" s="399" t="s">
        <v>1915</v>
      </c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366"/>
      <c r="Y52" s="366"/>
      <c r="Z52" s="366"/>
      <c r="AA52" s="366"/>
      <c r="AB52" s="366"/>
      <c r="AC52" s="366"/>
      <c r="AD52" s="366"/>
      <c r="AE52" s="366"/>
      <c r="AF52" s="366"/>
      <c r="AG52" s="366"/>
      <c r="AH52" s="366"/>
      <c r="AI52" s="366"/>
      <c r="AJ52" s="366"/>
      <c r="AK52" s="366"/>
    </row>
    <row r="53" spans="1:37" ht="24.75" customHeight="1">
      <c r="A53" s="400">
        <v>12</v>
      </c>
      <c r="B53" s="389" t="s">
        <v>1916</v>
      </c>
      <c r="C53" s="390" t="s">
        <v>1600</v>
      </c>
      <c r="D53" s="390" t="s">
        <v>1917</v>
      </c>
      <c r="E53" s="391">
        <v>6550001</v>
      </c>
      <c r="F53" s="392">
        <v>9825000</v>
      </c>
      <c r="G53" s="393">
        <v>3275000</v>
      </c>
      <c r="H53" s="392">
        <v>327500000</v>
      </c>
      <c r="I53" s="394" t="s">
        <v>1628</v>
      </c>
      <c r="J53" s="401" t="s">
        <v>1918</v>
      </c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6"/>
      <c r="W53" s="366"/>
      <c r="X53" s="366"/>
      <c r="Y53" s="366"/>
      <c r="Z53" s="366"/>
      <c r="AA53" s="366"/>
      <c r="AB53" s="366"/>
      <c r="AC53" s="366"/>
      <c r="AD53" s="366"/>
      <c r="AE53" s="366"/>
      <c r="AF53" s="366"/>
      <c r="AG53" s="366"/>
      <c r="AH53" s="366"/>
      <c r="AI53" s="366"/>
      <c r="AJ53" s="366"/>
      <c r="AK53" s="366"/>
    </row>
    <row r="54" spans="1:37" ht="24.75" customHeight="1">
      <c r="A54" s="398">
        <v>13</v>
      </c>
      <c r="B54" s="288" t="s">
        <v>1808</v>
      </c>
      <c r="C54" s="363" t="s">
        <v>446</v>
      </c>
      <c r="D54" s="368" t="s">
        <v>654</v>
      </c>
      <c r="E54" s="375" t="s">
        <v>1919</v>
      </c>
      <c r="F54" s="364" t="s">
        <v>1920</v>
      </c>
      <c r="G54" s="369">
        <v>8219475</v>
      </c>
      <c r="H54" s="370">
        <v>821947500</v>
      </c>
      <c r="I54" s="204" t="s">
        <v>1290</v>
      </c>
      <c r="J54" s="399" t="s">
        <v>1921</v>
      </c>
      <c r="K54" s="366"/>
      <c r="L54" s="366"/>
      <c r="M54" s="366"/>
      <c r="N54" s="366"/>
      <c r="O54" s="366"/>
      <c r="P54" s="366"/>
      <c r="Q54" s="366"/>
      <c r="R54" s="366"/>
      <c r="S54" s="366"/>
      <c r="T54" s="366"/>
      <c r="U54" s="366"/>
      <c r="V54" s="366"/>
      <c r="W54" s="366"/>
      <c r="X54" s="366"/>
      <c r="Y54" s="366"/>
      <c r="Z54" s="366"/>
      <c r="AA54" s="366"/>
      <c r="AB54" s="366"/>
      <c r="AC54" s="366"/>
      <c r="AD54" s="366"/>
      <c r="AE54" s="366"/>
      <c r="AF54" s="366"/>
      <c r="AG54" s="366"/>
      <c r="AH54" s="366"/>
      <c r="AI54" s="366"/>
      <c r="AJ54" s="366"/>
      <c r="AK54" s="366"/>
    </row>
    <row r="55" spans="1:37" ht="24.75" customHeight="1">
      <c r="A55" s="400">
        <v>14</v>
      </c>
      <c r="B55" s="389" t="s">
        <v>1922</v>
      </c>
      <c r="C55" s="390" t="s">
        <v>1600</v>
      </c>
      <c r="D55" s="390" t="s">
        <v>633</v>
      </c>
      <c r="E55" s="391">
        <v>288001</v>
      </c>
      <c r="F55" s="392">
        <v>576000</v>
      </c>
      <c r="G55" s="393">
        <v>288000</v>
      </c>
      <c r="H55" s="379">
        <v>28800000</v>
      </c>
      <c r="I55" s="394" t="s">
        <v>1290</v>
      </c>
      <c r="J55" s="401" t="s">
        <v>1923</v>
      </c>
      <c r="K55" s="366"/>
      <c r="L55" s="366"/>
      <c r="M55" s="366"/>
      <c r="N55" s="366"/>
      <c r="O55" s="366"/>
      <c r="P55" s="366"/>
      <c r="Q55" s="366"/>
      <c r="R55" s="366"/>
      <c r="S55" s="366"/>
      <c r="T55" s="366"/>
      <c r="U55" s="366"/>
      <c r="V55" s="366"/>
      <c r="W55" s="366"/>
      <c r="X55" s="366"/>
      <c r="Y55" s="366"/>
      <c r="Z55" s="366"/>
      <c r="AA55" s="366"/>
      <c r="AB55" s="366"/>
      <c r="AC55" s="366"/>
      <c r="AD55" s="366"/>
      <c r="AE55" s="366"/>
      <c r="AF55" s="366"/>
      <c r="AG55" s="366"/>
      <c r="AH55" s="366"/>
      <c r="AI55" s="366"/>
      <c r="AJ55" s="366"/>
      <c r="AK55" s="366"/>
    </row>
    <row r="56" spans="1:37" ht="24.75" customHeight="1">
      <c r="A56" s="402">
        <v>15</v>
      </c>
      <c r="B56" s="395" t="s">
        <v>1924</v>
      </c>
      <c r="C56" s="380" t="s">
        <v>449</v>
      </c>
      <c r="D56" s="381" t="s">
        <v>1925</v>
      </c>
      <c r="E56" s="372">
        <v>414737</v>
      </c>
      <c r="F56" s="342">
        <v>4000000</v>
      </c>
      <c r="G56" s="373">
        <v>3585264</v>
      </c>
      <c r="H56" s="376">
        <v>358526400</v>
      </c>
      <c r="I56" s="396" t="s">
        <v>1327</v>
      </c>
      <c r="J56" s="403" t="s">
        <v>1923</v>
      </c>
      <c r="K56" s="366"/>
      <c r="L56" s="366"/>
      <c r="M56" s="366"/>
      <c r="N56" s="366"/>
      <c r="O56" s="366"/>
      <c r="P56" s="366"/>
      <c r="Q56" s="366"/>
      <c r="R56" s="366"/>
      <c r="S56" s="366"/>
      <c r="T56" s="366"/>
      <c r="U56" s="366"/>
      <c r="V56" s="366"/>
      <c r="W56" s="366"/>
      <c r="X56" s="366"/>
      <c r="Y56" s="366"/>
      <c r="Z56" s="366"/>
      <c r="AA56" s="366"/>
      <c r="AB56" s="366"/>
      <c r="AC56" s="366"/>
      <c r="AD56" s="366"/>
      <c r="AE56" s="366"/>
      <c r="AF56" s="366"/>
      <c r="AG56" s="366"/>
      <c r="AH56" s="366"/>
      <c r="AI56" s="366"/>
      <c r="AJ56" s="366"/>
      <c r="AK56" s="366"/>
    </row>
    <row r="57" spans="1:37" ht="24.75" customHeight="1">
      <c r="A57" s="400">
        <v>16</v>
      </c>
      <c r="B57" s="389" t="s">
        <v>1926</v>
      </c>
      <c r="C57" s="388" t="s">
        <v>446</v>
      </c>
      <c r="D57" s="390" t="s">
        <v>657</v>
      </c>
      <c r="E57" s="391">
        <v>3024001</v>
      </c>
      <c r="F57" s="392">
        <v>10281600</v>
      </c>
      <c r="G57" s="393">
        <v>7257600</v>
      </c>
      <c r="H57" s="379">
        <v>725760000</v>
      </c>
      <c r="I57" s="394" t="s">
        <v>1292</v>
      </c>
      <c r="J57" s="401" t="s">
        <v>1927</v>
      </c>
      <c r="K57" s="366"/>
      <c r="L57" s="366"/>
      <c r="M57" s="366"/>
      <c r="N57" s="366"/>
      <c r="O57" s="366"/>
      <c r="P57" s="366"/>
      <c r="Q57" s="366"/>
      <c r="R57" s="366"/>
      <c r="S57" s="366"/>
      <c r="T57" s="366"/>
      <c r="U57" s="366"/>
      <c r="V57" s="366"/>
      <c r="W57" s="366"/>
      <c r="X57" s="366"/>
      <c r="Y57" s="366"/>
      <c r="Z57" s="366"/>
      <c r="AA57" s="366"/>
      <c r="AB57" s="366"/>
      <c r="AC57" s="366"/>
      <c r="AD57" s="366"/>
      <c r="AE57" s="366"/>
      <c r="AF57" s="366"/>
      <c r="AG57" s="366"/>
      <c r="AH57" s="366"/>
      <c r="AI57" s="366"/>
      <c r="AJ57" s="366"/>
      <c r="AK57" s="366"/>
    </row>
    <row r="58" spans="1:37" ht="24.75" customHeight="1">
      <c r="A58" s="398">
        <v>17</v>
      </c>
      <c r="B58" s="288" t="s">
        <v>1928</v>
      </c>
      <c r="C58" s="363" t="s">
        <v>1600</v>
      </c>
      <c r="D58" s="368" t="s">
        <v>633</v>
      </c>
      <c r="E58" s="375">
        <v>1010881</v>
      </c>
      <c r="F58" s="370">
        <v>2021760</v>
      </c>
      <c r="G58" s="369">
        <v>1010880</v>
      </c>
      <c r="H58" s="376">
        <v>101088000</v>
      </c>
      <c r="I58" s="204" t="s">
        <v>1290</v>
      </c>
      <c r="J58" s="399" t="s">
        <v>1929</v>
      </c>
      <c r="K58" s="366"/>
      <c r="L58" s="366"/>
      <c r="M58" s="366"/>
      <c r="N58" s="366"/>
      <c r="O58" s="366"/>
      <c r="P58" s="366"/>
      <c r="Q58" s="366"/>
      <c r="R58" s="366"/>
      <c r="S58" s="366"/>
      <c r="T58" s="366"/>
      <c r="U58" s="366"/>
      <c r="V58" s="366"/>
      <c r="W58" s="366"/>
      <c r="X58" s="366"/>
      <c r="Y58" s="366"/>
      <c r="Z58" s="366"/>
      <c r="AA58" s="366"/>
      <c r="AB58" s="366"/>
      <c r="AC58" s="366"/>
      <c r="AD58" s="366"/>
      <c r="AE58" s="366"/>
      <c r="AF58" s="366"/>
      <c r="AG58" s="366"/>
      <c r="AH58" s="366"/>
      <c r="AI58" s="366"/>
      <c r="AJ58" s="366"/>
      <c r="AK58" s="366"/>
    </row>
    <row r="59" spans="1:37" ht="24.75" customHeight="1">
      <c r="A59" s="400">
        <v>18</v>
      </c>
      <c r="B59" s="389" t="s">
        <v>1774</v>
      </c>
      <c r="C59" s="388" t="s">
        <v>1600</v>
      </c>
      <c r="D59" s="388" t="s">
        <v>633</v>
      </c>
      <c r="E59" s="391">
        <v>1104576</v>
      </c>
      <c r="F59" s="392">
        <v>2209150</v>
      </c>
      <c r="G59" s="393">
        <v>1104575</v>
      </c>
      <c r="H59" s="379">
        <v>110457500</v>
      </c>
      <c r="I59" s="394" t="s">
        <v>1339</v>
      </c>
      <c r="J59" s="401" t="s">
        <v>1930</v>
      </c>
      <c r="K59" s="366"/>
      <c r="L59" s="366"/>
      <c r="M59" s="366"/>
      <c r="N59" s="366"/>
      <c r="O59" s="366"/>
      <c r="P59" s="366"/>
      <c r="Q59" s="366"/>
      <c r="R59" s="366"/>
      <c r="S59" s="366"/>
      <c r="T59" s="366"/>
      <c r="U59" s="366"/>
      <c r="V59" s="366"/>
      <c r="W59" s="366"/>
      <c r="X59" s="366"/>
      <c r="Y59" s="366"/>
      <c r="Z59" s="366"/>
      <c r="AA59" s="366"/>
      <c r="AB59" s="366"/>
      <c r="AC59" s="366"/>
      <c r="AD59" s="366"/>
      <c r="AE59" s="366"/>
      <c r="AF59" s="366"/>
      <c r="AG59" s="366"/>
      <c r="AH59" s="366"/>
      <c r="AI59" s="366"/>
      <c r="AJ59" s="366"/>
      <c r="AK59" s="366"/>
    </row>
    <row r="60" spans="1:37" ht="24.75" customHeight="1" thickBot="1">
      <c r="A60" s="402">
        <v>19</v>
      </c>
      <c r="B60" s="346" t="s">
        <v>1335</v>
      </c>
      <c r="C60" s="340" t="s">
        <v>453</v>
      </c>
      <c r="D60" s="371" t="s">
        <v>1717</v>
      </c>
      <c r="E60" s="372">
        <v>30647605</v>
      </c>
      <c r="F60" s="342">
        <v>36777125</v>
      </c>
      <c r="G60" s="373">
        <v>6129520.25</v>
      </c>
      <c r="H60" s="376">
        <v>612952025</v>
      </c>
      <c r="I60" s="585" t="s">
        <v>1368</v>
      </c>
      <c r="J60" s="403" t="s">
        <v>1931</v>
      </c>
      <c r="K60" s="366"/>
      <c r="L60" s="366"/>
      <c r="M60" s="366"/>
      <c r="N60" s="366"/>
      <c r="O60" s="366"/>
      <c r="P60" s="366"/>
      <c r="Q60" s="366"/>
      <c r="R60" s="366"/>
      <c r="S60" s="366"/>
      <c r="T60" s="366"/>
      <c r="U60" s="366"/>
      <c r="V60" s="366"/>
      <c r="W60" s="366"/>
      <c r="X60" s="366"/>
      <c r="Y60" s="366"/>
      <c r="Z60" s="366"/>
      <c r="AA60" s="366"/>
      <c r="AB60" s="366"/>
      <c r="AC60" s="366"/>
      <c r="AD60" s="366"/>
      <c r="AE60" s="366"/>
      <c r="AF60" s="366"/>
      <c r="AG60" s="366"/>
      <c r="AH60" s="366"/>
      <c r="AI60" s="366"/>
      <c r="AJ60" s="366"/>
      <c r="AK60" s="366"/>
    </row>
    <row r="61" spans="1:37" ht="24.75" customHeight="1" thickBot="1" thickTop="1">
      <c r="A61" s="568">
        <v>19</v>
      </c>
      <c r="B61" s="567"/>
      <c r="C61" s="567"/>
      <c r="D61" s="567"/>
      <c r="E61" s="568"/>
      <c r="F61" s="569" t="s">
        <v>39</v>
      </c>
      <c r="G61" s="569">
        <v>58771084.25</v>
      </c>
      <c r="H61" s="569">
        <v>5877108425</v>
      </c>
      <c r="I61" s="569"/>
      <c r="J61" s="569"/>
      <c r="K61" s="366"/>
      <c r="L61" s="366"/>
      <c r="M61" s="366"/>
      <c r="N61" s="366"/>
      <c r="O61" s="366"/>
      <c r="P61" s="366"/>
      <c r="Q61" s="366"/>
      <c r="R61" s="366"/>
      <c r="S61" s="366"/>
      <c r="T61" s="366"/>
      <c r="U61" s="366"/>
      <c r="V61" s="366"/>
      <c r="W61" s="366"/>
      <c r="X61" s="366"/>
      <c r="Y61" s="366"/>
      <c r="Z61" s="366"/>
      <c r="AA61" s="366"/>
      <c r="AB61" s="366"/>
      <c r="AC61" s="366"/>
      <c r="AD61" s="366"/>
      <c r="AE61" s="366"/>
      <c r="AF61" s="366"/>
      <c r="AG61" s="366"/>
      <c r="AH61" s="366"/>
      <c r="AI61" s="366"/>
      <c r="AJ61" s="366"/>
      <c r="AK61" s="366"/>
    </row>
    <row r="62" spans="1:37" ht="13.5" thickTop="1">
      <c r="A62" s="340"/>
      <c r="B62" s="382"/>
      <c r="C62" s="340"/>
      <c r="D62" s="383"/>
      <c r="E62" s="384"/>
      <c r="F62" s="385"/>
      <c r="G62" s="607"/>
      <c r="H62" s="342"/>
      <c r="I62" s="608"/>
      <c r="J62" s="609"/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66"/>
      <c r="V62" s="366"/>
      <c r="W62" s="366"/>
      <c r="X62" s="366"/>
      <c r="Y62" s="366"/>
      <c r="Z62" s="366"/>
      <c r="AA62" s="366"/>
      <c r="AB62" s="366"/>
      <c r="AC62" s="366"/>
      <c r="AD62" s="366"/>
      <c r="AE62" s="366"/>
      <c r="AF62" s="366"/>
      <c r="AG62" s="366"/>
      <c r="AH62" s="366"/>
      <c r="AI62" s="366"/>
      <c r="AJ62" s="366"/>
      <c r="AK62" s="366"/>
    </row>
    <row r="63" spans="1:37" ht="15" customHeight="1">
      <c r="A63" s="760" t="s">
        <v>1439</v>
      </c>
      <c r="B63" s="761"/>
      <c r="C63" s="761"/>
      <c r="D63" s="761"/>
      <c r="E63" s="761"/>
      <c r="F63" s="761"/>
      <c r="G63" s="761"/>
      <c r="H63" s="761"/>
      <c r="I63" s="761"/>
      <c r="J63" s="761"/>
      <c r="K63" s="366"/>
      <c r="L63" s="366"/>
      <c r="M63" s="366"/>
      <c r="N63" s="366"/>
      <c r="O63" s="366"/>
      <c r="P63" s="366"/>
      <c r="Q63" s="366"/>
      <c r="R63" s="366"/>
      <c r="S63" s="366"/>
      <c r="T63" s="366"/>
      <c r="U63" s="366"/>
      <c r="V63" s="366"/>
      <c r="W63" s="366"/>
      <c r="X63" s="366"/>
      <c r="Y63" s="366"/>
      <c r="Z63" s="366"/>
      <c r="AA63" s="366"/>
      <c r="AB63" s="366"/>
      <c r="AC63" s="366"/>
      <c r="AD63" s="366"/>
      <c r="AE63" s="366"/>
      <c r="AF63" s="366"/>
      <c r="AG63" s="366"/>
      <c r="AH63" s="366"/>
      <c r="AI63" s="366"/>
      <c r="AJ63" s="366"/>
      <c r="AK63" s="366"/>
    </row>
    <row r="64" spans="1:37" ht="20.25" customHeight="1" thickBot="1">
      <c r="A64" s="768"/>
      <c r="B64" s="769"/>
      <c r="C64" s="769"/>
      <c r="D64" s="769"/>
      <c r="E64" s="769"/>
      <c r="F64" s="769"/>
      <c r="G64" s="769"/>
      <c r="H64" s="769"/>
      <c r="I64" s="769"/>
      <c r="J64" s="769"/>
      <c r="K64" s="366"/>
      <c r="L64" s="366"/>
      <c r="M64" s="366"/>
      <c r="N64" s="366"/>
      <c r="O64" s="366"/>
      <c r="P64" s="366"/>
      <c r="Q64" s="366"/>
      <c r="R64" s="366"/>
      <c r="S64" s="366"/>
      <c r="T64" s="366"/>
      <c r="U64" s="366"/>
      <c r="V64" s="366"/>
      <c r="W64" s="366"/>
      <c r="X64" s="366"/>
      <c r="Y64" s="366"/>
      <c r="Z64" s="366"/>
      <c r="AA64" s="366"/>
      <c r="AB64" s="366"/>
      <c r="AC64" s="366"/>
      <c r="AD64" s="366"/>
      <c r="AE64" s="366"/>
      <c r="AF64" s="366"/>
      <c r="AG64" s="366"/>
      <c r="AH64" s="366"/>
      <c r="AI64" s="366"/>
      <c r="AJ64" s="366"/>
      <c r="AK64" s="366"/>
    </row>
    <row r="65" spans="1:37" ht="15.75" customHeight="1" thickTop="1">
      <c r="A65" s="746" t="s">
        <v>700</v>
      </c>
      <c r="B65" s="746" t="s">
        <v>1057</v>
      </c>
      <c r="C65" s="746" t="s">
        <v>508</v>
      </c>
      <c r="D65" s="748" t="s">
        <v>1743</v>
      </c>
      <c r="E65" s="610" t="s">
        <v>1440</v>
      </c>
      <c r="F65" s="611" t="s">
        <v>1441</v>
      </c>
      <c r="G65" s="612" t="s">
        <v>1442</v>
      </c>
      <c r="H65" s="770" t="s">
        <v>1443</v>
      </c>
      <c r="I65" s="770" t="s">
        <v>1325</v>
      </c>
      <c r="J65" s="772" t="s">
        <v>1133</v>
      </c>
      <c r="K65" s="366"/>
      <c r="L65" s="366"/>
      <c r="M65" s="366"/>
      <c r="N65" s="366"/>
      <c r="O65" s="366"/>
      <c r="P65" s="366"/>
      <c r="Q65" s="366"/>
      <c r="R65" s="366"/>
      <c r="S65" s="366"/>
      <c r="T65" s="366"/>
      <c r="U65" s="366"/>
      <c r="V65" s="366"/>
      <c r="W65" s="366"/>
      <c r="X65" s="366"/>
      <c r="Y65" s="366"/>
      <c r="Z65" s="366"/>
      <c r="AA65" s="366"/>
      <c r="AB65" s="366"/>
      <c r="AC65" s="366"/>
      <c r="AD65" s="366"/>
      <c r="AE65" s="366"/>
      <c r="AF65" s="366"/>
      <c r="AG65" s="366"/>
      <c r="AH65" s="366"/>
      <c r="AI65" s="366"/>
      <c r="AJ65" s="366"/>
      <c r="AK65" s="366"/>
    </row>
    <row r="66" spans="1:37" ht="13.5" thickBot="1">
      <c r="A66" s="747"/>
      <c r="B66" s="747"/>
      <c r="C66" s="747"/>
      <c r="D66" s="749"/>
      <c r="E66" s="591" t="s">
        <v>1444</v>
      </c>
      <c r="F66" s="613" t="s">
        <v>900</v>
      </c>
      <c r="G66" s="614" t="s">
        <v>901</v>
      </c>
      <c r="H66" s="771"/>
      <c r="I66" s="771"/>
      <c r="J66" s="773"/>
      <c r="K66" s="366"/>
      <c r="L66" s="366"/>
      <c r="M66" s="366"/>
      <c r="N66" s="366"/>
      <c r="O66" s="366"/>
      <c r="P66" s="366"/>
      <c r="Q66" s="366"/>
      <c r="R66" s="366"/>
      <c r="S66" s="366"/>
      <c r="T66" s="366"/>
      <c r="U66" s="366"/>
      <c r="V66" s="366"/>
      <c r="W66" s="366"/>
      <c r="X66" s="366"/>
      <c r="Y66" s="366"/>
      <c r="Z66" s="366"/>
      <c r="AA66" s="366"/>
      <c r="AB66" s="366"/>
      <c r="AC66" s="366"/>
      <c r="AD66" s="366"/>
      <c r="AE66" s="366"/>
      <c r="AF66" s="366"/>
      <c r="AG66" s="366"/>
      <c r="AH66" s="366"/>
      <c r="AI66" s="366"/>
      <c r="AJ66" s="366"/>
      <c r="AK66" s="366"/>
    </row>
    <row r="67" spans="1:37" ht="13.5" thickTop="1">
      <c r="A67" s="498">
        <v>1</v>
      </c>
      <c r="B67" s="499" t="s">
        <v>395</v>
      </c>
      <c r="C67" s="500" t="s">
        <v>936</v>
      </c>
      <c r="D67" s="501" t="s">
        <v>1755</v>
      </c>
      <c r="E67" s="616">
        <v>0.14</v>
      </c>
      <c r="F67" s="502">
        <v>75087292</v>
      </c>
      <c r="G67" s="501">
        <v>84643853</v>
      </c>
      <c r="H67" s="617">
        <v>9556564.02</v>
      </c>
      <c r="I67" s="618">
        <v>955656402</v>
      </c>
      <c r="J67" s="619" t="s">
        <v>1932</v>
      </c>
      <c r="K67" s="366"/>
      <c r="L67" s="366"/>
      <c r="M67" s="366"/>
      <c r="N67" s="366"/>
      <c r="O67" s="366"/>
      <c r="P67" s="366"/>
      <c r="Q67" s="366"/>
      <c r="R67" s="366"/>
      <c r="S67" s="366"/>
      <c r="T67" s="366"/>
      <c r="U67" s="366"/>
      <c r="V67" s="366"/>
      <c r="W67" s="366"/>
      <c r="X67" s="366"/>
      <c r="Y67" s="366"/>
      <c r="Z67" s="366"/>
      <c r="AA67" s="366"/>
      <c r="AB67" s="366"/>
      <c r="AC67" s="366"/>
      <c r="AD67" s="366"/>
      <c r="AE67" s="366"/>
      <c r="AF67" s="366"/>
      <c r="AG67" s="366"/>
      <c r="AH67" s="366"/>
      <c r="AI67" s="366"/>
      <c r="AJ67" s="366"/>
      <c r="AK67" s="366"/>
    </row>
    <row r="68" spans="1:37" ht="12.75">
      <c r="A68" s="620">
        <v>2</v>
      </c>
      <c r="B68" s="433" t="s">
        <v>1933</v>
      </c>
      <c r="C68" s="434" t="s">
        <v>1600</v>
      </c>
      <c r="D68" s="435" t="s">
        <v>1755</v>
      </c>
      <c r="E68" s="437">
        <v>0.19</v>
      </c>
      <c r="F68" s="436">
        <v>680001</v>
      </c>
      <c r="G68" s="435">
        <v>756000</v>
      </c>
      <c r="H68" s="621">
        <v>76000</v>
      </c>
      <c r="I68" s="622">
        <v>7600000</v>
      </c>
      <c r="J68" s="623" t="s">
        <v>1934</v>
      </c>
      <c r="K68" s="366"/>
      <c r="L68" s="366"/>
      <c r="M68" s="366"/>
      <c r="N68" s="366"/>
      <c r="O68" s="366"/>
      <c r="P68" s="366"/>
      <c r="Q68" s="366"/>
      <c r="R68" s="366"/>
      <c r="S68" s="366"/>
      <c r="T68" s="366"/>
      <c r="U68" s="366"/>
      <c r="V68" s="366"/>
      <c r="W68" s="366"/>
      <c r="X68" s="366"/>
      <c r="Y68" s="366"/>
      <c r="Z68" s="366"/>
      <c r="AA68" s="366"/>
      <c r="AB68" s="366"/>
      <c r="AC68" s="366"/>
      <c r="AD68" s="366"/>
      <c r="AE68" s="366"/>
      <c r="AF68" s="366"/>
      <c r="AG68" s="366"/>
      <c r="AH68" s="366"/>
      <c r="AI68" s="366"/>
      <c r="AJ68" s="366"/>
      <c r="AK68" s="366"/>
    </row>
    <row r="69" spans="1:37" ht="12.75">
      <c r="A69" s="624">
        <v>3</v>
      </c>
      <c r="B69" s="439" t="s">
        <v>1935</v>
      </c>
      <c r="C69" s="456" t="s">
        <v>936</v>
      </c>
      <c r="D69" s="440" t="s">
        <v>1755</v>
      </c>
      <c r="E69" s="458">
        <v>0.25</v>
      </c>
      <c r="F69" s="457">
        <v>64916236</v>
      </c>
      <c r="G69" s="440">
        <v>81145294</v>
      </c>
      <c r="H69" s="625">
        <v>16229059</v>
      </c>
      <c r="I69" s="626">
        <v>1622905900</v>
      </c>
      <c r="J69" s="627" t="s">
        <v>1936</v>
      </c>
      <c r="K69" s="366"/>
      <c r="L69" s="366"/>
      <c r="M69" s="366"/>
      <c r="N69" s="366"/>
      <c r="O69" s="366"/>
      <c r="P69" s="366"/>
      <c r="Q69" s="366"/>
      <c r="R69" s="366"/>
      <c r="S69" s="366"/>
      <c r="T69" s="366"/>
      <c r="U69" s="366"/>
      <c r="V69" s="366"/>
      <c r="W69" s="366"/>
      <c r="X69" s="366"/>
      <c r="Y69" s="366"/>
      <c r="Z69" s="366"/>
      <c r="AA69" s="366"/>
      <c r="AB69" s="366"/>
      <c r="AC69" s="366"/>
      <c r="AD69" s="366"/>
      <c r="AE69" s="366"/>
      <c r="AF69" s="366"/>
      <c r="AG69" s="366"/>
      <c r="AH69" s="366"/>
      <c r="AI69" s="366"/>
      <c r="AJ69" s="366"/>
      <c r="AK69" s="366"/>
    </row>
    <row r="70" spans="1:37" ht="12.75">
      <c r="A70" s="620">
        <v>4</v>
      </c>
      <c r="B70" s="433" t="s">
        <v>1463</v>
      </c>
      <c r="C70" s="434" t="s">
        <v>453</v>
      </c>
      <c r="D70" s="435" t="s">
        <v>1755</v>
      </c>
      <c r="E70" s="437">
        <v>0.0861</v>
      </c>
      <c r="F70" s="436">
        <v>4846489</v>
      </c>
      <c r="G70" s="435">
        <v>5263950</v>
      </c>
      <c r="H70" s="621">
        <v>417461.2</v>
      </c>
      <c r="I70" s="622">
        <v>41746120</v>
      </c>
      <c r="J70" s="623" t="s">
        <v>1937</v>
      </c>
      <c r="K70" s="366"/>
      <c r="L70" s="366"/>
      <c r="M70" s="366"/>
      <c r="N70" s="366"/>
      <c r="O70" s="366"/>
      <c r="P70" s="366"/>
      <c r="Q70" s="366"/>
      <c r="R70" s="366"/>
      <c r="S70" s="366"/>
      <c r="T70" s="366"/>
      <c r="U70" s="366"/>
      <c r="V70" s="366"/>
      <c r="W70" s="366"/>
      <c r="X70" s="366"/>
      <c r="Y70" s="366"/>
      <c r="Z70" s="366"/>
      <c r="AA70" s="366"/>
      <c r="AB70" s="366"/>
      <c r="AC70" s="366"/>
      <c r="AD70" s="366"/>
      <c r="AE70" s="366"/>
      <c r="AF70" s="366"/>
      <c r="AG70" s="366"/>
      <c r="AH70" s="366"/>
      <c r="AI70" s="366"/>
      <c r="AJ70" s="366"/>
      <c r="AK70" s="366"/>
    </row>
    <row r="71" spans="1:37" ht="12.75">
      <c r="A71" s="624">
        <v>5</v>
      </c>
      <c r="B71" s="439" t="s">
        <v>188</v>
      </c>
      <c r="C71" s="456" t="s">
        <v>449</v>
      </c>
      <c r="D71" s="440" t="s">
        <v>1755</v>
      </c>
      <c r="E71" s="458">
        <v>0.19</v>
      </c>
      <c r="F71" s="457">
        <v>6727053</v>
      </c>
      <c r="G71" s="440">
        <v>8005191</v>
      </c>
      <c r="H71" s="625">
        <v>1278139.7</v>
      </c>
      <c r="I71" s="626">
        <v>127813970</v>
      </c>
      <c r="J71" s="627" t="s">
        <v>1897</v>
      </c>
      <c r="K71" s="366"/>
      <c r="L71" s="366"/>
      <c r="M71" s="366"/>
      <c r="N71" s="366"/>
      <c r="O71" s="366"/>
      <c r="P71" s="366"/>
      <c r="Q71" s="366"/>
      <c r="R71" s="366"/>
      <c r="S71" s="366"/>
      <c r="T71" s="366"/>
      <c r="U71" s="366"/>
      <c r="V71" s="366"/>
      <c r="W71" s="366"/>
      <c r="X71" s="366"/>
      <c r="Y71" s="366"/>
      <c r="Z71" s="366"/>
      <c r="AA71" s="366"/>
      <c r="AB71" s="366"/>
      <c r="AC71" s="366"/>
      <c r="AD71" s="366"/>
      <c r="AE71" s="366"/>
      <c r="AF71" s="366"/>
      <c r="AG71" s="366"/>
      <c r="AH71" s="366"/>
      <c r="AI71" s="366"/>
      <c r="AJ71" s="366"/>
      <c r="AK71" s="366"/>
    </row>
    <row r="72" spans="1:37" ht="12.75">
      <c r="A72" s="620">
        <v>6</v>
      </c>
      <c r="B72" s="433" t="s">
        <v>1547</v>
      </c>
      <c r="C72" s="434" t="s">
        <v>936</v>
      </c>
      <c r="D72" s="435" t="s">
        <v>1755</v>
      </c>
      <c r="E72" s="437">
        <v>0.107539</v>
      </c>
      <c r="F72" s="436">
        <v>94709055</v>
      </c>
      <c r="G72" s="435">
        <v>104696006</v>
      </c>
      <c r="H72" s="621">
        <v>9986951.53</v>
      </c>
      <c r="I72" s="622">
        <v>998695152.9999999</v>
      </c>
      <c r="J72" s="623" t="s">
        <v>1938</v>
      </c>
      <c r="K72" s="366"/>
      <c r="L72" s="366"/>
      <c r="M72" s="366"/>
      <c r="N72" s="366"/>
      <c r="O72" s="366"/>
      <c r="P72" s="366"/>
      <c r="Q72" s="366"/>
      <c r="R72" s="366"/>
      <c r="S72" s="366"/>
      <c r="T72" s="366"/>
      <c r="U72" s="366"/>
      <c r="V72" s="366"/>
      <c r="W72" s="366"/>
      <c r="X72" s="366"/>
      <c r="Y72" s="366"/>
      <c r="Z72" s="366"/>
      <c r="AA72" s="366"/>
      <c r="AB72" s="366"/>
      <c r="AC72" s="366"/>
      <c r="AD72" s="366"/>
      <c r="AE72" s="366"/>
      <c r="AF72" s="366"/>
      <c r="AG72" s="366"/>
      <c r="AH72" s="366"/>
      <c r="AI72" s="366"/>
      <c r="AJ72" s="366"/>
      <c r="AK72" s="366"/>
    </row>
    <row r="73" spans="1:37" ht="12.75">
      <c r="A73" s="624">
        <v>7</v>
      </c>
      <c r="B73" s="439" t="s">
        <v>1350</v>
      </c>
      <c r="C73" s="456" t="s">
        <v>449</v>
      </c>
      <c r="D73" s="440" t="s">
        <v>1755</v>
      </c>
      <c r="E73" s="458">
        <v>0.0571</v>
      </c>
      <c r="F73" s="457">
        <v>7605976</v>
      </c>
      <c r="G73" s="440">
        <v>8040603</v>
      </c>
      <c r="H73" s="625">
        <v>434627.1</v>
      </c>
      <c r="I73" s="626">
        <v>43462710</v>
      </c>
      <c r="J73" s="627" t="s">
        <v>1938</v>
      </c>
      <c r="K73" s="366"/>
      <c r="L73" s="366"/>
      <c r="M73" s="366"/>
      <c r="N73" s="366"/>
      <c r="O73" s="366"/>
      <c r="P73" s="366"/>
      <c r="Q73" s="366"/>
      <c r="R73" s="366"/>
      <c r="S73" s="366"/>
      <c r="T73" s="366"/>
      <c r="U73" s="366"/>
      <c r="V73" s="366"/>
      <c r="W73" s="366"/>
      <c r="X73" s="366"/>
      <c r="Y73" s="366"/>
      <c r="Z73" s="366"/>
      <c r="AA73" s="366"/>
      <c r="AB73" s="366"/>
      <c r="AC73" s="366"/>
      <c r="AD73" s="366"/>
      <c r="AE73" s="366"/>
      <c r="AF73" s="366"/>
      <c r="AG73" s="366"/>
      <c r="AH73" s="366"/>
      <c r="AI73" s="366"/>
      <c r="AJ73" s="366"/>
      <c r="AK73" s="366"/>
    </row>
    <row r="74" spans="1:37" ht="12.75">
      <c r="A74" s="620">
        <v>8</v>
      </c>
      <c r="B74" s="433" t="s">
        <v>1939</v>
      </c>
      <c r="C74" s="434" t="s">
        <v>1600</v>
      </c>
      <c r="D74" s="435" t="s">
        <v>1755</v>
      </c>
      <c r="E74" s="437">
        <v>0.212121</v>
      </c>
      <c r="F74" s="436">
        <v>825001</v>
      </c>
      <c r="G74" s="435">
        <v>1000000</v>
      </c>
      <c r="H74" s="621">
        <v>175000</v>
      </c>
      <c r="I74" s="622">
        <v>17500000</v>
      </c>
      <c r="J74" s="623" t="s">
        <v>1938</v>
      </c>
      <c r="K74" s="366"/>
      <c r="L74" s="366"/>
      <c r="M74" s="366"/>
      <c r="N74" s="366"/>
      <c r="O74" s="366"/>
      <c r="P74" s="366"/>
      <c r="Q74" s="366"/>
      <c r="R74" s="366"/>
      <c r="S74" s="366"/>
      <c r="T74" s="366"/>
      <c r="U74" s="366"/>
      <c r="V74" s="366"/>
      <c r="W74" s="366"/>
      <c r="X74" s="366"/>
      <c r="Y74" s="366"/>
      <c r="Z74" s="366"/>
      <c r="AA74" s="366"/>
      <c r="AB74" s="366"/>
      <c r="AC74" s="366"/>
      <c r="AD74" s="366"/>
      <c r="AE74" s="366"/>
      <c r="AF74" s="366"/>
      <c r="AG74" s="366"/>
      <c r="AH74" s="366"/>
      <c r="AI74" s="366"/>
      <c r="AJ74" s="366"/>
      <c r="AK74" s="366"/>
    </row>
    <row r="75" spans="1:37" ht="12.75">
      <c r="A75" s="624">
        <v>9</v>
      </c>
      <c r="B75" s="439" t="s">
        <v>1940</v>
      </c>
      <c r="C75" s="456" t="s">
        <v>446</v>
      </c>
      <c r="D75" s="440" t="s">
        <v>1755</v>
      </c>
      <c r="E75" s="458">
        <v>0.04</v>
      </c>
      <c r="F75" s="457">
        <v>12083901</v>
      </c>
      <c r="G75" s="440">
        <v>12567256</v>
      </c>
      <c r="H75" s="625">
        <v>483355.94</v>
      </c>
      <c r="I75" s="626">
        <v>48335594</v>
      </c>
      <c r="J75" s="627" t="s">
        <v>1941</v>
      </c>
      <c r="K75" s="366"/>
      <c r="L75" s="366"/>
      <c r="M75" s="366"/>
      <c r="N75" s="366"/>
      <c r="O75" s="366"/>
      <c r="P75" s="366"/>
      <c r="Q75" s="366"/>
      <c r="R75" s="366"/>
      <c r="S75" s="366"/>
      <c r="T75" s="366"/>
      <c r="U75" s="366"/>
      <c r="V75" s="366"/>
      <c r="W75" s="366"/>
      <c r="X75" s="366"/>
      <c r="Y75" s="366"/>
      <c r="Z75" s="366"/>
      <c r="AA75" s="366"/>
      <c r="AB75" s="366"/>
      <c r="AC75" s="366"/>
      <c r="AD75" s="366"/>
      <c r="AE75" s="366"/>
      <c r="AF75" s="366"/>
      <c r="AG75" s="366"/>
      <c r="AH75" s="366"/>
      <c r="AI75" s="366"/>
      <c r="AJ75" s="366"/>
      <c r="AK75" s="366"/>
    </row>
    <row r="76" spans="1:37" ht="12.75">
      <c r="A76" s="620">
        <v>10</v>
      </c>
      <c r="B76" s="433" t="s">
        <v>1942</v>
      </c>
      <c r="C76" s="434" t="s">
        <v>1060</v>
      </c>
      <c r="D76" s="435" t="s">
        <v>1755</v>
      </c>
      <c r="E76" s="437">
        <v>0.1</v>
      </c>
      <c r="F76" s="436">
        <v>4100001</v>
      </c>
      <c r="G76" s="435">
        <v>4510040</v>
      </c>
      <c r="H76" s="621">
        <v>410040</v>
      </c>
      <c r="I76" s="622">
        <v>41004000</v>
      </c>
      <c r="J76" s="623" t="s">
        <v>1943</v>
      </c>
      <c r="K76" s="366"/>
      <c r="L76" s="366"/>
      <c r="M76" s="366"/>
      <c r="N76" s="366"/>
      <c r="O76" s="366"/>
      <c r="P76" s="366"/>
      <c r="Q76" s="366"/>
      <c r="R76" s="366"/>
      <c r="S76" s="366"/>
      <c r="T76" s="366"/>
      <c r="U76" s="366"/>
      <c r="V76" s="366"/>
      <c r="W76" s="366"/>
      <c r="X76" s="366"/>
      <c r="Y76" s="366"/>
      <c r="Z76" s="366"/>
      <c r="AA76" s="366"/>
      <c r="AB76" s="366"/>
      <c r="AC76" s="366"/>
      <c r="AD76" s="366"/>
      <c r="AE76" s="366"/>
      <c r="AF76" s="366"/>
      <c r="AG76" s="366"/>
      <c r="AH76" s="366"/>
      <c r="AI76" s="366"/>
      <c r="AJ76" s="366"/>
      <c r="AK76" s="366"/>
    </row>
    <row r="77" spans="1:37" ht="12.75">
      <c r="A77" s="624">
        <v>11</v>
      </c>
      <c r="B77" s="439" t="s">
        <v>1699</v>
      </c>
      <c r="C77" s="456" t="s">
        <v>453</v>
      </c>
      <c r="D77" s="440" t="s">
        <v>1755</v>
      </c>
      <c r="E77" s="458">
        <v>0.055</v>
      </c>
      <c r="F77" s="457">
        <v>23721855</v>
      </c>
      <c r="G77" s="440">
        <v>25026556</v>
      </c>
      <c r="H77" s="625">
        <v>1304701.93</v>
      </c>
      <c r="I77" s="626">
        <v>130470193</v>
      </c>
      <c r="J77" s="627" t="s">
        <v>1944</v>
      </c>
      <c r="K77" s="366"/>
      <c r="L77" s="366"/>
      <c r="M77" s="366"/>
      <c r="N77" s="366"/>
      <c r="O77" s="366"/>
      <c r="P77" s="366"/>
      <c r="Q77" s="366"/>
      <c r="R77" s="366"/>
      <c r="S77" s="366"/>
      <c r="T77" s="366"/>
      <c r="U77" s="366"/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366"/>
      <c r="AG77" s="366"/>
      <c r="AH77" s="366"/>
      <c r="AI77" s="366"/>
      <c r="AJ77" s="366"/>
      <c r="AK77" s="366"/>
    </row>
    <row r="78" spans="1:37" ht="12.75">
      <c r="A78" s="620">
        <v>12</v>
      </c>
      <c r="B78" s="433" t="s">
        <v>1357</v>
      </c>
      <c r="C78" s="434" t="s">
        <v>453</v>
      </c>
      <c r="D78" s="435" t="s">
        <v>1755</v>
      </c>
      <c r="E78" s="437">
        <v>0.171</v>
      </c>
      <c r="F78" s="436">
        <v>22865883</v>
      </c>
      <c r="G78" s="435">
        <v>25336806</v>
      </c>
      <c r="H78" s="621">
        <v>2470923.41</v>
      </c>
      <c r="I78" s="622">
        <v>247092341</v>
      </c>
      <c r="J78" s="623" t="s">
        <v>1945</v>
      </c>
      <c r="K78" s="366"/>
      <c r="L78" s="366"/>
      <c r="M78" s="366"/>
      <c r="N78" s="366"/>
      <c r="O78" s="366"/>
      <c r="P78" s="366"/>
      <c r="Q78" s="366"/>
      <c r="R78" s="366"/>
      <c r="S78" s="366"/>
      <c r="T78" s="366"/>
      <c r="U78" s="366"/>
      <c r="V78" s="366"/>
      <c r="W78" s="366"/>
      <c r="X78" s="366"/>
      <c r="Y78" s="366"/>
      <c r="Z78" s="366"/>
      <c r="AA78" s="366"/>
      <c r="AB78" s="366"/>
      <c r="AC78" s="366"/>
      <c r="AD78" s="366"/>
      <c r="AE78" s="366"/>
      <c r="AF78" s="366"/>
      <c r="AG78" s="366"/>
      <c r="AH78" s="366"/>
      <c r="AI78" s="366"/>
      <c r="AJ78" s="366"/>
      <c r="AK78" s="366"/>
    </row>
    <row r="79" spans="1:37" ht="12.75">
      <c r="A79" s="624">
        <v>13</v>
      </c>
      <c r="B79" s="439" t="s">
        <v>1946</v>
      </c>
      <c r="C79" s="456" t="s">
        <v>1600</v>
      </c>
      <c r="D79" s="440" t="s">
        <v>1755</v>
      </c>
      <c r="E79" s="458">
        <v>0.1754</v>
      </c>
      <c r="F79" s="457">
        <v>1450001</v>
      </c>
      <c r="G79" s="440">
        <v>1700000</v>
      </c>
      <c r="H79" s="625">
        <v>250000</v>
      </c>
      <c r="I79" s="626">
        <v>25000000</v>
      </c>
      <c r="J79" s="627" t="s">
        <v>1947</v>
      </c>
      <c r="K79" s="366"/>
      <c r="L79" s="366"/>
      <c r="M79" s="366"/>
      <c r="N79" s="366"/>
      <c r="O79" s="366"/>
      <c r="P79" s="366"/>
      <c r="Q79" s="366"/>
      <c r="R79" s="366"/>
      <c r="S79" s="366"/>
      <c r="T79" s="366"/>
      <c r="U79" s="366"/>
      <c r="V79" s="366"/>
      <c r="W79" s="366"/>
      <c r="X79" s="366"/>
      <c r="Y79" s="366"/>
      <c r="Z79" s="366"/>
      <c r="AA79" s="366"/>
      <c r="AB79" s="366"/>
      <c r="AC79" s="366"/>
      <c r="AD79" s="366"/>
      <c r="AE79" s="366"/>
      <c r="AF79" s="366"/>
      <c r="AG79" s="366"/>
      <c r="AH79" s="366"/>
      <c r="AI79" s="366"/>
      <c r="AJ79" s="366"/>
      <c r="AK79" s="366"/>
    </row>
    <row r="80" spans="1:37" ht="12.75">
      <c r="A80" s="620">
        <v>14</v>
      </c>
      <c r="B80" s="433" t="s">
        <v>1948</v>
      </c>
      <c r="C80" s="434" t="s">
        <v>936</v>
      </c>
      <c r="D80" s="435" t="s">
        <v>1755</v>
      </c>
      <c r="E80" s="437">
        <v>0.1325</v>
      </c>
      <c r="F80" s="436">
        <v>62453828</v>
      </c>
      <c r="G80" s="435">
        <v>70728960</v>
      </c>
      <c r="H80" s="621">
        <v>8275133</v>
      </c>
      <c r="I80" s="622">
        <v>827513300</v>
      </c>
      <c r="J80" s="623" t="s">
        <v>1947</v>
      </c>
      <c r="K80" s="366"/>
      <c r="L80" s="366"/>
      <c r="M80" s="366"/>
      <c r="N80" s="366"/>
      <c r="O80" s="366"/>
      <c r="P80" s="366"/>
      <c r="Q80" s="366"/>
      <c r="R80" s="366"/>
      <c r="S80" s="366"/>
      <c r="T80" s="366"/>
      <c r="U80" s="366"/>
      <c r="V80" s="366"/>
      <c r="W80" s="366"/>
      <c r="X80" s="366"/>
      <c r="Y80" s="366"/>
      <c r="Z80" s="366"/>
      <c r="AA80" s="366"/>
      <c r="AB80" s="366"/>
      <c r="AC80" s="366"/>
      <c r="AD80" s="366"/>
      <c r="AE80" s="366"/>
      <c r="AF80" s="366"/>
      <c r="AG80" s="366"/>
      <c r="AH80" s="366"/>
      <c r="AI80" s="366"/>
      <c r="AJ80" s="366"/>
      <c r="AK80" s="366"/>
    </row>
    <row r="81" spans="1:37" ht="12.75">
      <c r="A81" s="624">
        <v>15</v>
      </c>
      <c r="B81" s="439" t="s">
        <v>1949</v>
      </c>
      <c r="C81" s="456" t="s">
        <v>446</v>
      </c>
      <c r="D81" s="440" t="s">
        <v>1755</v>
      </c>
      <c r="E81" s="458">
        <v>0.12</v>
      </c>
      <c r="F81" s="457">
        <v>10106251</v>
      </c>
      <c r="G81" s="440">
        <v>11319000</v>
      </c>
      <c r="H81" s="625">
        <v>1212750</v>
      </c>
      <c r="I81" s="626">
        <v>121275000</v>
      </c>
      <c r="J81" s="627" t="s">
        <v>1950</v>
      </c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6"/>
      <c r="V81" s="366"/>
      <c r="W81" s="366"/>
      <c r="X81" s="366"/>
      <c r="Y81" s="366"/>
      <c r="Z81" s="366"/>
      <c r="AA81" s="366"/>
      <c r="AB81" s="366"/>
      <c r="AC81" s="366"/>
      <c r="AD81" s="366"/>
      <c r="AE81" s="366"/>
      <c r="AF81" s="366"/>
      <c r="AG81" s="366"/>
      <c r="AH81" s="366"/>
      <c r="AI81" s="366"/>
      <c r="AJ81" s="366"/>
      <c r="AK81" s="366"/>
    </row>
    <row r="82" spans="1:37" ht="12.75">
      <c r="A82" s="620">
        <v>16</v>
      </c>
      <c r="B82" s="433" t="s">
        <v>520</v>
      </c>
      <c r="C82" s="434" t="s">
        <v>449</v>
      </c>
      <c r="D82" s="435" t="s">
        <v>1755</v>
      </c>
      <c r="E82" s="437">
        <v>0.0826</v>
      </c>
      <c r="F82" s="436">
        <v>7541569</v>
      </c>
      <c r="G82" s="435">
        <v>8164502</v>
      </c>
      <c r="H82" s="621">
        <v>622933.49</v>
      </c>
      <c r="I82" s="622">
        <v>62293349</v>
      </c>
      <c r="J82" s="623" t="s">
        <v>1950</v>
      </c>
      <c r="K82" s="366"/>
      <c r="L82" s="366"/>
      <c r="M82" s="366"/>
      <c r="N82" s="366"/>
      <c r="O82" s="366"/>
      <c r="P82" s="366"/>
      <c r="Q82" s="366"/>
      <c r="R82" s="366"/>
      <c r="S82" s="366"/>
      <c r="T82" s="366"/>
      <c r="U82" s="366"/>
      <c r="V82" s="366"/>
      <c r="W82" s="366"/>
      <c r="X82" s="366"/>
      <c r="Y82" s="366"/>
      <c r="Z82" s="366"/>
      <c r="AA82" s="366"/>
      <c r="AB82" s="366"/>
      <c r="AC82" s="366"/>
      <c r="AD82" s="366"/>
      <c r="AE82" s="366"/>
      <c r="AF82" s="366"/>
      <c r="AG82" s="366"/>
      <c r="AH82" s="366"/>
      <c r="AI82" s="366"/>
      <c r="AJ82" s="366"/>
      <c r="AK82" s="366"/>
    </row>
    <row r="83" spans="1:37" ht="12.75">
      <c r="A83" s="624">
        <v>17</v>
      </c>
      <c r="B83" s="439" t="s">
        <v>1507</v>
      </c>
      <c r="C83" s="456" t="s">
        <v>453</v>
      </c>
      <c r="D83" s="440" t="s">
        <v>1755</v>
      </c>
      <c r="E83" s="458">
        <v>0.193106</v>
      </c>
      <c r="F83" s="457">
        <v>23049079</v>
      </c>
      <c r="G83" s="440">
        <v>27500000</v>
      </c>
      <c r="H83" s="625">
        <v>4450922.5</v>
      </c>
      <c r="I83" s="626">
        <v>445092250</v>
      </c>
      <c r="J83" s="627" t="s">
        <v>1951</v>
      </c>
      <c r="K83" s="366"/>
      <c r="L83" s="366"/>
      <c r="M83" s="366"/>
      <c r="N83" s="366"/>
      <c r="O83" s="366"/>
      <c r="P83" s="366"/>
      <c r="Q83" s="366"/>
      <c r="R83" s="366"/>
      <c r="S83" s="366"/>
      <c r="T83" s="366"/>
      <c r="U83" s="366"/>
      <c r="V83" s="366"/>
      <c r="W83" s="366"/>
      <c r="X83" s="366"/>
      <c r="Y83" s="366"/>
      <c r="Z83" s="366"/>
      <c r="AA83" s="366"/>
      <c r="AB83" s="366"/>
      <c r="AC83" s="366"/>
      <c r="AD83" s="366"/>
      <c r="AE83" s="366"/>
      <c r="AF83" s="366"/>
      <c r="AG83" s="366"/>
      <c r="AH83" s="366"/>
      <c r="AI83" s="366"/>
      <c r="AJ83" s="366"/>
      <c r="AK83" s="366"/>
    </row>
    <row r="84" spans="1:37" ht="12.75">
      <c r="A84" s="620">
        <v>18</v>
      </c>
      <c r="B84" s="433" t="s">
        <v>1134</v>
      </c>
      <c r="C84" s="434" t="s">
        <v>936</v>
      </c>
      <c r="D84" s="435" t="s">
        <v>1755</v>
      </c>
      <c r="E84" s="437">
        <v>0.05</v>
      </c>
      <c r="F84" s="436">
        <v>78664895</v>
      </c>
      <c r="G84" s="435">
        <v>82504625</v>
      </c>
      <c r="H84" s="621">
        <v>3839730.92</v>
      </c>
      <c r="I84" s="622">
        <v>383973092</v>
      </c>
      <c r="J84" s="623" t="s">
        <v>1952</v>
      </c>
      <c r="K84" s="366"/>
      <c r="L84" s="366"/>
      <c r="M84" s="366"/>
      <c r="N84" s="366"/>
      <c r="O84" s="366"/>
      <c r="P84" s="366"/>
      <c r="Q84" s="366"/>
      <c r="R84" s="366"/>
      <c r="S84" s="366"/>
      <c r="T84" s="366"/>
      <c r="U84" s="366"/>
      <c r="V84" s="366"/>
      <c r="W84" s="366"/>
      <c r="X84" s="366"/>
      <c r="Y84" s="366"/>
      <c r="Z84" s="366"/>
      <c r="AA84" s="366"/>
      <c r="AB84" s="366"/>
      <c r="AC84" s="366"/>
      <c r="AD84" s="366"/>
      <c r="AE84" s="366"/>
      <c r="AF84" s="366"/>
      <c r="AG84" s="366"/>
      <c r="AH84" s="366"/>
      <c r="AI84" s="366"/>
      <c r="AJ84" s="366"/>
      <c r="AK84" s="366"/>
    </row>
    <row r="85" spans="1:37" ht="12.75">
      <c r="A85" s="624">
        <v>19</v>
      </c>
      <c r="B85" s="439" t="s">
        <v>1953</v>
      </c>
      <c r="C85" s="456" t="s">
        <v>449</v>
      </c>
      <c r="D85" s="440" t="s">
        <v>1755</v>
      </c>
      <c r="E85" s="458">
        <v>0.2657</v>
      </c>
      <c r="F85" s="457">
        <v>6321716</v>
      </c>
      <c r="G85" s="440">
        <v>8001500</v>
      </c>
      <c r="H85" s="625">
        <v>1679785.68</v>
      </c>
      <c r="I85" s="626">
        <v>167978568</v>
      </c>
      <c r="J85" s="627" t="s">
        <v>1954</v>
      </c>
      <c r="K85" s="366"/>
      <c r="L85" s="366"/>
      <c r="M85" s="366"/>
      <c r="N85" s="366"/>
      <c r="O85" s="366"/>
      <c r="P85" s="366"/>
      <c r="Q85" s="366"/>
      <c r="R85" s="366"/>
      <c r="S85" s="366"/>
      <c r="T85" s="366"/>
      <c r="U85" s="366"/>
      <c r="V85" s="366"/>
      <c r="W85" s="366"/>
      <c r="X85" s="366"/>
      <c r="Y85" s="366"/>
      <c r="Z85" s="366"/>
      <c r="AA85" s="366"/>
      <c r="AB85" s="366"/>
      <c r="AC85" s="366"/>
      <c r="AD85" s="366"/>
      <c r="AE85" s="366"/>
      <c r="AF85" s="366"/>
      <c r="AG85" s="366"/>
      <c r="AH85" s="366"/>
      <c r="AI85" s="366"/>
      <c r="AJ85" s="366"/>
      <c r="AK85" s="366"/>
    </row>
    <row r="86" spans="1:37" ht="12.75">
      <c r="A86" s="620">
        <v>20</v>
      </c>
      <c r="B86" s="433" t="s">
        <v>1955</v>
      </c>
      <c r="C86" s="434" t="s">
        <v>453</v>
      </c>
      <c r="D86" s="435" t="s">
        <v>1755</v>
      </c>
      <c r="E86" s="437">
        <v>0.025</v>
      </c>
      <c r="F86" s="436">
        <v>24452548</v>
      </c>
      <c r="G86" s="435">
        <v>25063851</v>
      </c>
      <c r="H86" s="621">
        <v>611304</v>
      </c>
      <c r="I86" s="622">
        <v>61130400</v>
      </c>
      <c r="J86" s="623" t="s">
        <v>1845</v>
      </c>
      <c r="K86" s="366"/>
      <c r="L86" s="366"/>
      <c r="M86" s="366"/>
      <c r="N86" s="366"/>
      <c r="O86" s="366"/>
      <c r="P86" s="366"/>
      <c r="Q86" s="366"/>
      <c r="R86" s="366"/>
      <c r="S86" s="366"/>
      <c r="T86" s="366"/>
      <c r="U86" s="366"/>
      <c r="V86" s="366"/>
      <c r="W86" s="366"/>
      <c r="X86" s="366"/>
      <c r="Y86" s="366"/>
      <c r="Z86" s="366"/>
      <c r="AA86" s="366"/>
      <c r="AB86" s="366"/>
      <c r="AC86" s="366"/>
      <c r="AD86" s="366"/>
      <c r="AE86" s="366"/>
      <c r="AF86" s="366"/>
      <c r="AG86" s="366"/>
      <c r="AH86" s="366"/>
      <c r="AI86" s="366"/>
      <c r="AJ86" s="366"/>
      <c r="AK86" s="366"/>
    </row>
    <row r="87" spans="1:37" ht="12.75">
      <c r="A87" s="624">
        <v>21</v>
      </c>
      <c r="B87" s="439" t="s">
        <v>539</v>
      </c>
      <c r="C87" s="456" t="s">
        <v>936</v>
      </c>
      <c r="D87" s="440" t="s">
        <v>1755</v>
      </c>
      <c r="E87" s="458">
        <v>0.15</v>
      </c>
      <c r="F87" s="457">
        <v>76032908</v>
      </c>
      <c r="G87" s="440">
        <v>87437843</v>
      </c>
      <c r="H87" s="625">
        <v>11404935.95</v>
      </c>
      <c r="I87" s="626">
        <v>1140493595</v>
      </c>
      <c r="J87" s="627" t="s">
        <v>1845</v>
      </c>
      <c r="K87" s="366"/>
      <c r="L87" s="366"/>
      <c r="M87" s="366"/>
      <c r="N87" s="366"/>
      <c r="O87" s="366"/>
      <c r="P87" s="366"/>
      <c r="Q87" s="366"/>
      <c r="R87" s="366"/>
      <c r="S87" s="366"/>
      <c r="T87" s="366"/>
      <c r="U87" s="366"/>
      <c r="V87" s="366"/>
      <c r="W87" s="366"/>
      <c r="X87" s="366"/>
      <c r="Y87" s="366"/>
      <c r="Z87" s="366"/>
      <c r="AA87" s="366"/>
      <c r="AB87" s="366"/>
      <c r="AC87" s="366"/>
      <c r="AD87" s="366"/>
      <c r="AE87" s="366"/>
      <c r="AF87" s="366"/>
      <c r="AG87" s="366"/>
      <c r="AH87" s="366"/>
      <c r="AI87" s="366"/>
      <c r="AJ87" s="366"/>
      <c r="AK87" s="366"/>
    </row>
    <row r="88" spans="1:37" ht="12.75">
      <c r="A88" s="620">
        <v>22</v>
      </c>
      <c r="B88" s="433" t="s">
        <v>146</v>
      </c>
      <c r="C88" s="434" t="s">
        <v>943</v>
      </c>
      <c r="D88" s="435" t="s">
        <v>1956</v>
      </c>
      <c r="E88" s="437">
        <v>0.15</v>
      </c>
      <c r="F88" s="436">
        <v>9344271</v>
      </c>
      <c r="G88" s="435">
        <v>10743718</v>
      </c>
      <c r="H88" s="621">
        <v>1401354.58</v>
      </c>
      <c r="I88" s="622">
        <v>140135458</v>
      </c>
      <c r="J88" s="623" t="s">
        <v>1957</v>
      </c>
      <c r="K88" s="366"/>
      <c r="L88" s="366"/>
      <c r="M88" s="366"/>
      <c r="N88" s="366"/>
      <c r="O88" s="366"/>
      <c r="P88" s="366"/>
      <c r="Q88" s="366"/>
      <c r="R88" s="366"/>
      <c r="S88" s="366"/>
      <c r="T88" s="366"/>
      <c r="U88" s="366"/>
      <c r="V88" s="366"/>
      <c r="W88" s="366"/>
      <c r="X88" s="366"/>
      <c r="Y88" s="366"/>
      <c r="Z88" s="366"/>
      <c r="AA88" s="366"/>
      <c r="AB88" s="366"/>
      <c r="AC88" s="366"/>
      <c r="AD88" s="366"/>
      <c r="AE88" s="366"/>
      <c r="AF88" s="366"/>
      <c r="AG88" s="366"/>
      <c r="AH88" s="366"/>
      <c r="AI88" s="366"/>
      <c r="AJ88" s="366"/>
      <c r="AK88" s="366"/>
    </row>
    <row r="89" spans="1:37" ht="12.75">
      <c r="A89" s="624">
        <v>23</v>
      </c>
      <c r="B89" s="439" t="s">
        <v>1389</v>
      </c>
      <c r="C89" s="456" t="s">
        <v>453</v>
      </c>
      <c r="D89" s="440" t="s">
        <v>1956</v>
      </c>
      <c r="E89" s="458">
        <v>0.1</v>
      </c>
      <c r="F89" s="457">
        <v>25348801</v>
      </c>
      <c r="G89" s="440">
        <v>27883680</v>
      </c>
      <c r="H89" s="625">
        <v>2534880</v>
      </c>
      <c r="I89" s="626">
        <v>253488000</v>
      </c>
      <c r="J89" s="627" t="s">
        <v>1958</v>
      </c>
      <c r="K89" s="366"/>
      <c r="L89" s="366"/>
      <c r="M89" s="366"/>
      <c r="N89" s="366"/>
      <c r="O89" s="366"/>
      <c r="P89" s="366"/>
      <c r="Q89" s="366"/>
      <c r="R89" s="366"/>
      <c r="S89" s="366"/>
      <c r="T89" s="366"/>
      <c r="U89" s="366"/>
      <c r="V89" s="366"/>
      <c r="W89" s="366"/>
      <c r="X89" s="366"/>
      <c r="Y89" s="366"/>
      <c r="Z89" s="366"/>
      <c r="AA89" s="366"/>
      <c r="AB89" s="366"/>
      <c r="AC89" s="366"/>
      <c r="AD89" s="366"/>
      <c r="AE89" s="366"/>
      <c r="AF89" s="366"/>
      <c r="AG89" s="366"/>
      <c r="AH89" s="366"/>
      <c r="AI89" s="366"/>
      <c r="AJ89" s="366"/>
      <c r="AK89" s="366"/>
    </row>
    <row r="90" spans="1:37" ht="12.75">
      <c r="A90" s="620">
        <v>24</v>
      </c>
      <c r="B90" s="433" t="s">
        <v>1732</v>
      </c>
      <c r="C90" s="434" t="s">
        <v>1600</v>
      </c>
      <c r="D90" s="435" t="s">
        <v>1956</v>
      </c>
      <c r="E90" s="437">
        <v>0.2</v>
      </c>
      <c r="F90" s="436">
        <v>2450130</v>
      </c>
      <c r="G90" s="435">
        <v>2695125</v>
      </c>
      <c r="H90" s="621">
        <v>244995.52</v>
      </c>
      <c r="I90" s="622">
        <v>24499552</v>
      </c>
      <c r="J90" s="623" t="s">
        <v>1958</v>
      </c>
      <c r="K90" s="366"/>
      <c r="L90" s="366"/>
      <c r="M90" s="366"/>
      <c r="N90" s="366"/>
      <c r="O90" s="366"/>
      <c r="P90" s="366"/>
      <c r="Q90" s="366"/>
      <c r="R90" s="366"/>
      <c r="S90" s="366"/>
      <c r="T90" s="366"/>
      <c r="U90" s="366"/>
      <c r="V90" s="366"/>
      <c r="W90" s="366"/>
      <c r="X90" s="366"/>
      <c r="Y90" s="366"/>
      <c r="Z90" s="366"/>
      <c r="AA90" s="366"/>
      <c r="AB90" s="366"/>
      <c r="AC90" s="366"/>
      <c r="AD90" s="366"/>
      <c r="AE90" s="366"/>
      <c r="AF90" s="366"/>
      <c r="AG90" s="366"/>
      <c r="AH90" s="366"/>
      <c r="AI90" s="366"/>
      <c r="AJ90" s="366"/>
      <c r="AK90" s="366"/>
    </row>
    <row r="91" spans="1:37" ht="12.75">
      <c r="A91" s="624">
        <v>25</v>
      </c>
      <c r="B91" s="439" t="s">
        <v>1959</v>
      </c>
      <c r="C91" s="456" t="s">
        <v>1600</v>
      </c>
      <c r="D91" s="440" t="s">
        <v>1956</v>
      </c>
      <c r="E91" s="458">
        <v>0.2</v>
      </c>
      <c r="F91" s="457">
        <v>240001</v>
      </c>
      <c r="G91" s="440">
        <v>288000</v>
      </c>
      <c r="H91" s="625">
        <v>48000</v>
      </c>
      <c r="I91" s="626">
        <v>4800000</v>
      </c>
      <c r="J91" s="627" t="s">
        <v>1960</v>
      </c>
      <c r="K91" s="366"/>
      <c r="L91" s="366"/>
      <c r="M91" s="366"/>
      <c r="N91" s="366"/>
      <c r="O91" s="366"/>
      <c r="P91" s="366"/>
      <c r="Q91" s="366"/>
      <c r="R91" s="366"/>
      <c r="S91" s="366"/>
      <c r="T91" s="366"/>
      <c r="U91" s="366"/>
      <c r="V91" s="366"/>
      <c r="W91" s="366"/>
      <c r="X91" s="366"/>
      <c r="Y91" s="366"/>
      <c r="Z91" s="366"/>
      <c r="AA91" s="366"/>
      <c r="AB91" s="366"/>
      <c r="AC91" s="366"/>
      <c r="AD91" s="366"/>
      <c r="AE91" s="366"/>
      <c r="AF91" s="366"/>
      <c r="AG91" s="366"/>
      <c r="AH91" s="366"/>
      <c r="AI91" s="366"/>
      <c r="AJ91" s="366"/>
      <c r="AK91" s="366"/>
    </row>
    <row r="92" spans="1:37" ht="12.75">
      <c r="A92" s="620">
        <v>26</v>
      </c>
      <c r="B92" s="433" t="s">
        <v>1536</v>
      </c>
      <c r="C92" s="434" t="s">
        <v>1600</v>
      </c>
      <c r="D92" s="435" t="s">
        <v>1956</v>
      </c>
      <c r="E92" s="437">
        <v>0.15</v>
      </c>
      <c r="F92" s="436">
        <v>2860001</v>
      </c>
      <c r="G92" s="435">
        <v>3289000</v>
      </c>
      <c r="H92" s="621">
        <v>429000</v>
      </c>
      <c r="I92" s="622">
        <v>42900000</v>
      </c>
      <c r="J92" s="623" t="s">
        <v>1960</v>
      </c>
      <c r="K92" s="366"/>
      <c r="L92" s="366"/>
      <c r="M92" s="366"/>
      <c r="N92" s="366"/>
      <c r="O92" s="366"/>
      <c r="P92" s="366"/>
      <c r="Q92" s="366"/>
      <c r="R92" s="366"/>
      <c r="S92" s="366"/>
      <c r="T92" s="366"/>
      <c r="U92" s="366"/>
      <c r="V92" s="366"/>
      <c r="W92" s="366"/>
      <c r="X92" s="366"/>
      <c r="Y92" s="366"/>
      <c r="Z92" s="366"/>
      <c r="AA92" s="366"/>
      <c r="AB92" s="366"/>
      <c r="AC92" s="366"/>
      <c r="AD92" s="366"/>
      <c r="AE92" s="366"/>
      <c r="AF92" s="366"/>
      <c r="AG92" s="366"/>
      <c r="AH92" s="366"/>
      <c r="AI92" s="366"/>
      <c r="AJ92" s="366"/>
      <c r="AK92" s="366"/>
    </row>
    <row r="93" spans="1:37" ht="12.75">
      <c r="A93" s="624">
        <v>27</v>
      </c>
      <c r="B93" s="439" t="s">
        <v>1431</v>
      </c>
      <c r="C93" s="456" t="s">
        <v>1060</v>
      </c>
      <c r="D93" s="440" t="s">
        <v>1956</v>
      </c>
      <c r="E93" s="458">
        <v>0.1</v>
      </c>
      <c r="F93" s="457">
        <v>21100001</v>
      </c>
      <c r="G93" s="440">
        <v>23210000</v>
      </c>
      <c r="H93" s="625">
        <v>2110000</v>
      </c>
      <c r="I93" s="626">
        <v>211000000</v>
      </c>
      <c r="J93" s="627" t="s">
        <v>1961</v>
      </c>
      <c r="K93" s="366"/>
      <c r="L93" s="366"/>
      <c r="M93" s="366"/>
      <c r="N93" s="366"/>
      <c r="O93" s="366"/>
      <c r="P93" s="366"/>
      <c r="Q93" s="366"/>
      <c r="R93" s="366"/>
      <c r="S93" s="366"/>
      <c r="T93" s="366"/>
      <c r="U93" s="366"/>
      <c r="V93" s="366"/>
      <c r="W93" s="366"/>
      <c r="X93" s="366"/>
      <c r="Y93" s="366"/>
      <c r="Z93" s="366"/>
      <c r="AA93" s="366"/>
      <c r="AB93" s="366"/>
      <c r="AC93" s="366"/>
      <c r="AD93" s="366"/>
      <c r="AE93" s="366"/>
      <c r="AF93" s="366"/>
      <c r="AG93" s="366"/>
      <c r="AH93" s="366"/>
      <c r="AI93" s="366"/>
      <c r="AJ93" s="366"/>
      <c r="AK93" s="366"/>
    </row>
    <row r="94" spans="1:37" ht="12.75">
      <c r="A94" s="620">
        <v>28</v>
      </c>
      <c r="B94" s="433" t="s">
        <v>1962</v>
      </c>
      <c r="C94" s="434" t="s">
        <v>1600</v>
      </c>
      <c r="D94" s="435" t="s">
        <v>1956</v>
      </c>
      <c r="E94" s="437">
        <v>0.22</v>
      </c>
      <c r="F94" s="436">
        <v>4033938</v>
      </c>
      <c r="G94" s="435">
        <v>4921403</v>
      </c>
      <c r="H94" s="621">
        <v>887466</v>
      </c>
      <c r="I94" s="622">
        <v>88746600</v>
      </c>
      <c r="J94" s="623" t="s">
        <v>1963</v>
      </c>
      <c r="K94" s="366"/>
      <c r="L94" s="366"/>
      <c r="M94" s="366"/>
      <c r="N94" s="366"/>
      <c r="O94" s="366"/>
      <c r="P94" s="366"/>
      <c r="Q94" s="366"/>
      <c r="R94" s="366"/>
      <c r="S94" s="366"/>
      <c r="T94" s="366"/>
      <c r="U94" s="366"/>
      <c r="V94" s="366"/>
      <c r="W94" s="366"/>
      <c r="X94" s="366"/>
      <c r="Y94" s="366"/>
      <c r="Z94" s="366"/>
      <c r="AA94" s="366"/>
      <c r="AB94" s="366"/>
      <c r="AC94" s="366"/>
      <c r="AD94" s="366"/>
      <c r="AE94" s="366"/>
      <c r="AF94" s="366"/>
      <c r="AG94" s="366"/>
      <c r="AH94" s="366"/>
      <c r="AI94" s="366"/>
      <c r="AJ94" s="366"/>
      <c r="AK94" s="366"/>
    </row>
    <row r="95" spans="1:37" ht="12.75">
      <c r="A95" s="624">
        <v>29</v>
      </c>
      <c r="B95" s="439" t="s">
        <v>1964</v>
      </c>
      <c r="C95" s="456" t="s">
        <v>1060</v>
      </c>
      <c r="D95" s="440" t="s">
        <v>1956</v>
      </c>
      <c r="E95" s="458">
        <v>0.06</v>
      </c>
      <c r="F95" s="457">
        <v>5010552</v>
      </c>
      <c r="G95" s="440">
        <v>5311184</v>
      </c>
      <c r="H95" s="625">
        <v>300633</v>
      </c>
      <c r="I95" s="626">
        <v>30063300</v>
      </c>
      <c r="J95" s="627" t="s">
        <v>1965</v>
      </c>
      <c r="K95" s="366"/>
      <c r="L95" s="366"/>
      <c r="M95" s="366"/>
      <c r="N95" s="366"/>
      <c r="O95" s="366"/>
      <c r="P95" s="366"/>
      <c r="Q95" s="366"/>
      <c r="R95" s="366"/>
      <c r="S95" s="366"/>
      <c r="T95" s="366"/>
      <c r="U95" s="366"/>
      <c r="V95" s="366"/>
      <c r="W95" s="366"/>
      <c r="X95" s="366"/>
      <c r="Y95" s="366"/>
      <c r="Z95" s="366"/>
      <c r="AA95" s="366"/>
      <c r="AB95" s="366"/>
      <c r="AC95" s="366"/>
      <c r="AD95" s="366"/>
      <c r="AE95" s="366"/>
      <c r="AF95" s="366"/>
      <c r="AG95" s="366"/>
      <c r="AH95" s="366"/>
      <c r="AI95" s="366"/>
      <c r="AJ95" s="366"/>
      <c r="AK95" s="366"/>
    </row>
    <row r="96" spans="1:37" ht="12.75">
      <c r="A96" s="620">
        <v>30</v>
      </c>
      <c r="B96" s="433" t="s">
        <v>1966</v>
      </c>
      <c r="C96" s="434" t="s">
        <v>475</v>
      </c>
      <c r="D96" s="435" t="s">
        <v>1755</v>
      </c>
      <c r="E96" s="437">
        <v>0.2206</v>
      </c>
      <c r="F96" s="436">
        <v>9031233</v>
      </c>
      <c r="G96" s="435">
        <v>11023522</v>
      </c>
      <c r="H96" s="621">
        <v>1992289.66</v>
      </c>
      <c r="I96" s="622">
        <v>199228966</v>
      </c>
      <c r="J96" s="623" t="s">
        <v>1858</v>
      </c>
      <c r="K96" s="366"/>
      <c r="L96" s="366"/>
      <c r="M96" s="366"/>
      <c r="N96" s="366"/>
      <c r="O96" s="366"/>
      <c r="P96" s="366"/>
      <c r="Q96" s="366"/>
      <c r="R96" s="366"/>
      <c r="S96" s="366"/>
      <c r="T96" s="366"/>
      <c r="U96" s="366"/>
      <c r="V96" s="366"/>
      <c r="W96" s="366"/>
      <c r="X96" s="366"/>
      <c r="Y96" s="366"/>
      <c r="Z96" s="366"/>
      <c r="AA96" s="366"/>
      <c r="AB96" s="366"/>
      <c r="AC96" s="366"/>
      <c r="AD96" s="366"/>
      <c r="AE96" s="366"/>
      <c r="AF96" s="366"/>
      <c r="AG96" s="366"/>
      <c r="AH96" s="366"/>
      <c r="AI96" s="366"/>
      <c r="AJ96" s="366"/>
      <c r="AK96" s="366"/>
    </row>
    <row r="97" spans="1:37" s="635" customFormat="1" ht="15">
      <c r="A97" s="624">
        <v>31</v>
      </c>
      <c r="B97" s="439" t="s">
        <v>520</v>
      </c>
      <c r="C97" s="456" t="s">
        <v>449</v>
      </c>
      <c r="D97" s="440" t="s">
        <v>1956</v>
      </c>
      <c r="E97" s="458">
        <v>0.05</v>
      </c>
      <c r="F97" s="457">
        <v>8164503</v>
      </c>
      <c r="G97" s="440">
        <v>8572727</v>
      </c>
      <c r="H97" s="625">
        <v>408225</v>
      </c>
      <c r="I97" s="626">
        <v>40822500</v>
      </c>
      <c r="J97" s="627" t="s">
        <v>1858</v>
      </c>
      <c r="K97" s="634"/>
      <c r="L97" s="634"/>
      <c r="M97" s="634"/>
      <c r="N97" s="634"/>
      <c r="O97" s="634"/>
      <c r="P97" s="634"/>
      <c r="Q97" s="634"/>
      <c r="R97" s="634"/>
      <c r="S97" s="634"/>
      <c r="T97" s="634"/>
      <c r="U97" s="634"/>
      <c r="V97" s="634"/>
      <c r="W97" s="634"/>
      <c r="X97" s="634"/>
      <c r="Y97" s="634"/>
      <c r="Z97" s="634"/>
      <c r="AA97" s="634"/>
      <c r="AB97" s="634"/>
      <c r="AC97" s="634"/>
      <c r="AD97" s="634"/>
      <c r="AE97" s="634"/>
      <c r="AF97" s="634"/>
      <c r="AG97" s="634"/>
      <c r="AH97" s="634"/>
      <c r="AI97" s="634"/>
      <c r="AJ97" s="634"/>
      <c r="AK97" s="634"/>
    </row>
    <row r="98" spans="1:37" ht="12.75">
      <c r="A98" s="620">
        <v>32</v>
      </c>
      <c r="B98" s="433" t="s">
        <v>1967</v>
      </c>
      <c r="C98" s="434" t="s">
        <v>453</v>
      </c>
      <c r="D98" s="435" t="s">
        <v>1956</v>
      </c>
      <c r="E98" s="437">
        <v>0.08</v>
      </c>
      <c r="F98" s="436">
        <v>26337976</v>
      </c>
      <c r="G98" s="435">
        <v>28445013</v>
      </c>
      <c r="H98" s="621">
        <v>2107037.96</v>
      </c>
      <c r="I98" s="622">
        <v>210703796</v>
      </c>
      <c r="J98" s="623" t="s">
        <v>1968</v>
      </c>
      <c r="K98" s="366"/>
      <c r="L98" s="366"/>
      <c r="M98" s="366"/>
      <c r="N98" s="366"/>
      <c r="O98" s="366"/>
      <c r="P98" s="366"/>
      <c r="Q98" s="366"/>
      <c r="R98" s="366"/>
      <c r="S98" s="366"/>
      <c r="T98" s="366"/>
      <c r="U98" s="366"/>
      <c r="V98" s="366"/>
      <c r="W98" s="366"/>
      <c r="X98" s="366"/>
      <c r="Y98" s="366"/>
      <c r="Z98" s="366"/>
      <c r="AA98" s="366"/>
      <c r="AB98" s="366"/>
      <c r="AC98" s="366"/>
      <c r="AD98" s="366"/>
      <c r="AE98" s="366"/>
      <c r="AF98" s="366"/>
      <c r="AG98" s="366"/>
      <c r="AH98" s="366"/>
      <c r="AI98" s="366"/>
      <c r="AJ98" s="366"/>
      <c r="AK98" s="366"/>
    </row>
    <row r="99" spans="1:37" ht="12.75">
      <c r="A99" s="624">
        <v>33</v>
      </c>
      <c r="B99" s="439" t="s">
        <v>1164</v>
      </c>
      <c r="C99" s="456" t="s">
        <v>453</v>
      </c>
      <c r="D99" s="440" t="s">
        <v>1956</v>
      </c>
      <c r="E99" s="458">
        <v>0.024</v>
      </c>
      <c r="F99" s="457">
        <v>4922398</v>
      </c>
      <c r="G99" s="440">
        <v>5040534</v>
      </c>
      <c r="H99" s="625">
        <v>118137</v>
      </c>
      <c r="I99" s="626">
        <v>11813700</v>
      </c>
      <c r="J99" s="627" t="s">
        <v>1969</v>
      </c>
      <c r="K99" s="366"/>
      <c r="L99" s="366"/>
      <c r="M99" s="366"/>
      <c r="N99" s="366"/>
      <c r="O99" s="366"/>
      <c r="P99" s="366"/>
      <c r="Q99" s="366"/>
      <c r="R99" s="366"/>
      <c r="S99" s="366"/>
      <c r="T99" s="366"/>
      <c r="U99" s="366"/>
      <c r="V99" s="366"/>
      <c r="W99" s="366"/>
      <c r="X99" s="366"/>
      <c r="Y99" s="366"/>
      <c r="Z99" s="366"/>
      <c r="AA99" s="366"/>
      <c r="AB99" s="366"/>
      <c r="AC99" s="366"/>
      <c r="AD99" s="366"/>
      <c r="AE99" s="366"/>
      <c r="AF99" s="366"/>
      <c r="AG99" s="366"/>
      <c r="AH99" s="366"/>
      <c r="AI99" s="366"/>
      <c r="AJ99" s="366"/>
      <c r="AK99" s="366"/>
    </row>
    <row r="100" spans="1:37" ht="12.75">
      <c r="A100" s="620">
        <v>34</v>
      </c>
      <c r="B100" s="433" t="s">
        <v>1813</v>
      </c>
      <c r="C100" s="434" t="s">
        <v>1600</v>
      </c>
      <c r="D100" s="435" t="s">
        <v>1956</v>
      </c>
      <c r="E100" s="437">
        <v>0.2</v>
      </c>
      <c r="F100" s="436">
        <v>10000001</v>
      </c>
      <c r="G100" s="435">
        <v>12000000</v>
      </c>
      <c r="H100" s="621">
        <v>2000000</v>
      </c>
      <c r="I100" s="622">
        <v>200000000</v>
      </c>
      <c r="J100" s="623" t="s">
        <v>1911</v>
      </c>
      <c r="K100" s="366"/>
      <c r="L100" s="366"/>
      <c r="M100" s="366"/>
      <c r="N100" s="366"/>
      <c r="O100" s="366"/>
      <c r="P100" s="366"/>
      <c r="Q100" s="366"/>
      <c r="R100" s="366"/>
      <c r="S100" s="366"/>
      <c r="T100" s="366"/>
      <c r="U100" s="366"/>
      <c r="V100" s="366"/>
      <c r="W100" s="366"/>
      <c r="X100" s="366"/>
      <c r="Y100" s="366"/>
      <c r="Z100" s="366"/>
      <c r="AA100" s="366"/>
      <c r="AB100" s="366"/>
      <c r="AC100" s="366"/>
      <c r="AD100" s="366"/>
      <c r="AE100" s="366"/>
      <c r="AF100" s="366"/>
      <c r="AG100" s="366"/>
      <c r="AH100" s="366"/>
      <c r="AI100" s="366"/>
      <c r="AJ100" s="366"/>
      <c r="AK100" s="366"/>
    </row>
    <row r="101" spans="1:37" ht="12.75">
      <c r="A101" s="624">
        <v>35</v>
      </c>
      <c r="B101" s="439" t="s">
        <v>548</v>
      </c>
      <c r="C101" s="456" t="s">
        <v>449</v>
      </c>
      <c r="D101" s="440" t="s">
        <v>1755</v>
      </c>
      <c r="E101" s="458">
        <v>0.0876</v>
      </c>
      <c r="F101" s="457">
        <v>7809945</v>
      </c>
      <c r="G101" s="440">
        <v>8233979</v>
      </c>
      <c r="H101" s="625">
        <v>663846</v>
      </c>
      <c r="I101" s="626">
        <v>66384600</v>
      </c>
      <c r="J101" s="627" t="s">
        <v>1970</v>
      </c>
      <c r="K101" s="366"/>
      <c r="L101" s="366"/>
      <c r="M101" s="366"/>
      <c r="N101" s="366"/>
      <c r="O101" s="366"/>
      <c r="P101" s="366"/>
      <c r="Q101" s="366"/>
      <c r="R101" s="366"/>
      <c r="S101" s="366"/>
      <c r="T101" s="366"/>
      <c r="U101" s="366"/>
      <c r="V101" s="366"/>
      <c r="W101" s="366"/>
      <c r="X101" s="366"/>
      <c r="Y101" s="366"/>
      <c r="Z101" s="366"/>
      <c r="AA101" s="366"/>
      <c r="AB101" s="366"/>
      <c r="AC101" s="366"/>
      <c r="AD101" s="366"/>
      <c r="AE101" s="366"/>
      <c r="AF101" s="366"/>
      <c r="AG101" s="366"/>
      <c r="AH101" s="366"/>
      <c r="AI101" s="366"/>
      <c r="AJ101" s="366"/>
      <c r="AK101" s="366"/>
    </row>
    <row r="102" spans="1:37" ht="12.75">
      <c r="A102" s="620">
        <v>36</v>
      </c>
      <c r="B102" s="433" t="s">
        <v>1545</v>
      </c>
      <c r="C102" s="434" t="s">
        <v>453</v>
      </c>
      <c r="D102" s="435" t="s">
        <v>1956</v>
      </c>
      <c r="E102" s="437">
        <v>0.177</v>
      </c>
      <c r="F102" s="436">
        <v>13786155</v>
      </c>
      <c r="G102" s="435">
        <v>16226653</v>
      </c>
      <c r="H102" s="621">
        <v>2440499</v>
      </c>
      <c r="I102" s="622">
        <v>244049900</v>
      </c>
      <c r="J102" s="623" t="s">
        <v>1971</v>
      </c>
      <c r="K102" s="366"/>
      <c r="L102" s="366"/>
      <c r="M102" s="366"/>
      <c r="N102" s="366"/>
      <c r="O102" s="366"/>
      <c r="P102" s="366"/>
      <c r="Q102" s="366"/>
      <c r="R102" s="366"/>
      <c r="S102" s="366"/>
      <c r="T102" s="366"/>
      <c r="U102" s="366"/>
      <c r="V102" s="366"/>
      <c r="W102" s="366"/>
      <c r="X102" s="366"/>
      <c r="Y102" s="366"/>
      <c r="Z102" s="366"/>
      <c r="AA102" s="366"/>
      <c r="AB102" s="366"/>
      <c r="AC102" s="366"/>
      <c r="AD102" s="366"/>
      <c r="AE102" s="366"/>
      <c r="AF102" s="366"/>
      <c r="AG102" s="366"/>
      <c r="AH102" s="366"/>
      <c r="AI102" s="366"/>
      <c r="AJ102" s="366"/>
      <c r="AK102" s="366"/>
    </row>
    <row r="103" spans="1:37" ht="12.75">
      <c r="A103" s="624">
        <v>37</v>
      </c>
      <c r="B103" s="439" t="s">
        <v>1335</v>
      </c>
      <c r="C103" s="456" t="s">
        <v>453</v>
      </c>
      <c r="D103" s="440" t="s">
        <v>1956</v>
      </c>
      <c r="E103" s="458">
        <v>0.1825</v>
      </c>
      <c r="F103" s="457">
        <v>25917636</v>
      </c>
      <c r="G103" s="440">
        <v>30647604</v>
      </c>
      <c r="H103" s="625">
        <v>4729969</v>
      </c>
      <c r="I103" s="626">
        <v>472996900</v>
      </c>
      <c r="J103" s="627" t="s">
        <v>1972</v>
      </c>
      <c r="K103" s="366"/>
      <c r="L103" s="366"/>
      <c r="M103" s="366"/>
      <c r="N103" s="366"/>
      <c r="O103" s="366"/>
      <c r="P103" s="366"/>
      <c r="Q103" s="366"/>
      <c r="R103" s="366"/>
      <c r="S103" s="366"/>
      <c r="T103" s="366"/>
      <c r="U103" s="366"/>
      <c r="V103" s="366"/>
      <c r="W103" s="366"/>
      <c r="X103" s="366"/>
      <c r="Y103" s="366"/>
      <c r="Z103" s="366"/>
      <c r="AA103" s="366"/>
      <c r="AB103" s="366"/>
      <c r="AC103" s="366"/>
      <c r="AD103" s="366"/>
      <c r="AE103" s="366"/>
      <c r="AF103" s="366"/>
      <c r="AG103" s="366"/>
      <c r="AH103" s="366"/>
      <c r="AI103" s="366"/>
      <c r="AJ103" s="366"/>
      <c r="AK103" s="366"/>
    </row>
    <row r="104" spans="1:37" ht="12.75">
      <c r="A104" s="620">
        <v>38</v>
      </c>
      <c r="B104" s="433" t="s">
        <v>1170</v>
      </c>
      <c r="C104" s="434" t="s">
        <v>453</v>
      </c>
      <c r="D104" s="435" t="s">
        <v>1755</v>
      </c>
      <c r="E104" s="437">
        <v>0.1741</v>
      </c>
      <c r="F104" s="436">
        <v>4293121</v>
      </c>
      <c r="G104" s="435">
        <v>5040682</v>
      </c>
      <c r="H104" s="621">
        <v>747562</v>
      </c>
      <c r="I104" s="622">
        <v>74756200</v>
      </c>
      <c r="J104" s="623" t="s">
        <v>1972</v>
      </c>
      <c r="K104" s="366"/>
      <c r="L104" s="366"/>
      <c r="M104" s="366"/>
      <c r="N104" s="366"/>
      <c r="O104" s="366"/>
      <c r="P104" s="366"/>
      <c r="Q104" s="366"/>
      <c r="R104" s="366"/>
      <c r="S104" s="366"/>
      <c r="T104" s="366"/>
      <c r="U104" s="366"/>
      <c r="V104" s="366"/>
      <c r="W104" s="366"/>
      <c r="X104" s="366"/>
      <c r="Y104" s="366"/>
      <c r="Z104" s="366"/>
      <c r="AA104" s="366"/>
      <c r="AB104" s="366"/>
      <c r="AC104" s="366"/>
      <c r="AD104" s="366"/>
      <c r="AE104" s="366"/>
      <c r="AF104" s="366"/>
      <c r="AG104" s="366"/>
      <c r="AH104" s="366"/>
      <c r="AI104" s="366"/>
      <c r="AJ104" s="366"/>
      <c r="AK104" s="366"/>
    </row>
    <row r="105" spans="1:37" ht="12.75">
      <c r="A105" s="624">
        <v>39</v>
      </c>
      <c r="B105" s="439" t="s">
        <v>2021</v>
      </c>
      <c r="C105" s="456" t="s">
        <v>943</v>
      </c>
      <c r="D105" s="440" t="s">
        <v>1956</v>
      </c>
      <c r="E105" s="458">
        <v>0.1</v>
      </c>
      <c r="F105" s="457">
        <v>66606375</v>
      </c>
      <c r="G105" s="440">
        <v>73267537</v>
      </c>
      <c r="H105" s="625">
        <v>6661163</v>
      </c>
      <c r="I105" s="626">
        <v>66611630</v>
      </c>
      <c r="J105" s="627" t="s">
        <v>1970</v>
      </c>
      <c r="K105" s="366"/>
      <c r="L105" s="366"/>
      <c r="M105" s="366"/>
      <c r="N105" s="366"/>
      <c r="O105" s="366"/>
      <c r="P105" s="366"/>
      <c r="Q105" s="366"/>
      <c r="R105" s="366"/>
      <c r="S105" s="366"/>
      <c r="T105" s="366"/>
      <c r="U105" s="366"/>
      <c r="V105" s="366"/>
      <c r="W105" s="366"/>
      <c r="X105" s="366"/>
      <c r="Y105" s="366"/>
      <c r="Z105" s="366"/>
      <c r="AA105" s="366"/>
      <c r="AB105" s="366"/>
      <c r="AC105" s="366"/>
      <c r="AD105" s="366"/>
      <c r="AE105" s="366"/>
      <c r="AF105" s="366"/>
      <c r="AG105" s="366"/>
      <c r="AH105" s="366"/>
      <c r="AI105" s="366"/>
      <c r="AJ105" s="366"/>
      <c r="AK105" s="366"/>
    </row>
    <row r="106" spans="1:37" ht="12.75">
      <c r="A106" s="620">
        <v>40</v>
      </c>
      <c r="B106" s="433" t="s">
        <v>1265</v>
      </c>
      <c r="C106" s="434" t="s">
        <v>453</v>
      </c>
      <c r="D106" s="435" t="s">
        <v>1956</v>
      </c>
      <c r="E106" s="437">
        <v>0.03</v>
      </c>
      <c r="F106" s="436">
        <v>5085101</v>
      </c>
      <c r="G106" s="435">
        <v>5237653</v>
      </c>
      <c r="H106" s="621">
        <v>152553</v>
      </c>
      <c r="I106" s="622">
        <v>15255300</v>
      </c>
      <c r="J106" s="623" t="s">
        <v>1973</v>
      </c>
      <c r="K106" s="366"/>
      <c r="L106" s="366"/>
      <c r="M106" s="366"/>
      <c r="N106" s="366"/>
      <c r="O106" s="366"/>
      <c r="P106" s="366"/>
      <c r="Q106" s="366"/>
      <c r="R106" s="366"/>
      <c r="S106" s="366"/>
      <c r="T106" s="366"/>
      <c r="U106" s="366"/>
      <c r="V106" s="366"/>
      <c r="W106" s="366"/>
      <c r="X106" s="366"/>
      <c r="Y106" s="366"/>
      <c r="Z106" s="366"/>
      <c r="AA106" s="366"/>
      <c r="AB106" s="366"/>
      <c r="AC106" s="366"/>
      <c r="AD106" s="366"/>
      <c r="AE106" s="366"/>
      <c r="AF106" s="366"/>
      <c r="AG106" s="366"/>
      <c r="AH106" s="366"/>
      <c r="AI106" s="366"/>
      <c r="AJ106" s="366"/>
      <c r="AK106" s="366"/>
    </row>
    <row r="107" spans="1:37" ht="12.75">
      <c r="A107" s="624">
        <v>41</v>
      </c>
      <c r="B107" s="439" t="s">
        <v>1974</v>
      </c>
      <c r="C107" s="456" t="s">
        <v>936</v>
      </c>
      <c r="D107" s="440" t="s">
        <v>1956</v>
      </c>
      <c r="E107" s="458">
        <v>0.1</v>
      </c>
      <c r="F107" s="457">
        <v>80311171</v>
      </c>
      <c r="G107" s="440">
        <v>88342287</v>
      </c>
      <c r="H107" s="625">
        <v>8031117</v>
      </c>
      <c r="I107" s="626">
        <v>803111700</v>
      </c>
      <c r="J107" s="627" t="s">
        <v>1975</v>
      </c>
      <c r="K107" s="366"/>
      <c r="L107" s="366"/>
      <c r="M107" s="366"/>
      <c r="N107" s="366"/>
      <c r="O107" s="366"/>
      <c r="P107" s="366"/>
      <c r="Q107" s="366"/>
      <c r="R107" s="366"/>
      <c r="S107" s="366"/>
      <c r="T107" s="366"/>
      <c r="U107" s="366"/>
      <c r="V107" s="366"/>
      <c r="W107" s="366"/>
      <c r="X107" s="366"/>
      <c r="Y107" s="366"/>
      <c r="Z107" s="366"/>
      <c r="AA107" s="366"/>
      <c r="AB107" s="366"/>
      <c r="AC107" s="366"/>
      <c r="AD107" s="366"/>
      <c r="AE107" s="366"/>
      <c r="AF107" s="366"/>
      <c r="AG107" s="366"/>
      <c r="AH107" s="366"/>
      <c r="AI107" s="366"/>
      <c r="AJ107" s="366"/>
      <c r="AK107" s="366"/>
    </row>
    <row r="108" spans="1:37" ht="12.75">
      <c r="A108" s="620">
        <v>42</v>
      </c>
      <c r="B108" s="433" t="s">
        <v>1976</v>
      </c>
      <c r="C108" s="434" t="s">
        <v>1060</v>
      </c>
      <c r="D108" s="435" t="s">
        <v>1956</v>
      </c>
      <c r="E108" s="437">
        <v>0.2</v>
      </c>
      <c r="F108" s="436">
        <v>39651133</v>
      </c>
      <c r="G108" s="435">
        <v>47581359</v>
      </c>
      <c r="H108" s="621">
        <v>7930226.3</v>
      </c>
      <c r="I108" s="622">
        <v>793022630</v>
      </c>
      <c r="J108" s="623" t="s">
        <v>1977</v>
      </c>
      <c r="K108" s="366"/>
      <c r="L108" s="366"/>
      <c r="M108" s="366"/>
      <c r="N108" s="366"/>
      <c r="O108" s="366"/>
      <c r="P108" s="366"/>
      <c r="Q108" s="366"/>
      <c r="R108" s="366"/>
      <c r="S108" s="366"/>
      <c r="T108" s="366"/>
      <c r="U108" s="366"/>
      <c r="V108" s="366"/>
      <c r="W108" s="366"/>
      <c r="X108" s="366"/>
      <c r="Y108" s="366"/>
      <c r="Z108" s="366"/>
      <c r="AA108" s="366"/>
      <c r="AB108" s="366"/>
      <c r="AC108" s="366"/>
      <c r="AD108" s="366"/>
      <c r="AE108" s="366"/>
      <c r="AF108" s="366"/>
      <c r="AG108" s="366"/>
      <c r="AH108" s="366"/>
      <c r="AI108" s="366"/>
      <c r="AJ108" s="366"/>
      <c r="AK108" s="366"/>
    </row>
    <row r="109" spans="1:37" ht="12.75">
      <c r="A109" s="624">
        <v>43</v>
      </c>
      <c r="B109" s="439" t="s">
        <v>1547</v>
      </c>
      <c r="C109" s="456" t="s">
        <v>936</v>
      </c>
      <c r="D109" s="440" t="s">
        <v>1956</v>
      </c>
      <c r="E109" s="458">
        <v>0.0100233</v>
      </c>
      <c r="F109" s="457">
        <v>104696007</v>
      </c>
      <c r="G109" s="440">
        <v>105726955</v>
      </c>
      <c r="H109" s="625">
        <v>1030948.75</v>
      </c>
      <c r="I109" s="626">
        <v>103094875</v>
      </c>
      <c r="J109" s="627" t="s">
        <v>1978</v>
      </c>
      <c r="K109" s="366"/>
      <c r="L109" s="366"/>
      <c r="M109" s="366"/>
      <c r="N109" s="366"/>
      <c r="O109" s="366"/>
      <c r="P109" s="366"/>
      <c r="Q109" s="366"/>
      <c r="R109" s="366"/>
      <c r="S109" s="366"/>
      <c r="T109" s="366"/>
      <c r="U109" s="366"/>
      <c r="V109" s="366"/>
      <c r="W109" s="366"/>
      <c r="X109" s="366"/>
      <c r="Y109" s="366"/>
      <c r="Z109" s="366"/>
      <c r="AA109" s="366"/>
      <c r="AB109" s="366"/>
      <c r="AC109" s="366"/>
      <c r="AD109" s="366"/>
      <c r="AE109" s="366"/>
      <c r="AF109" s="366"/>
      <c r="AG109" s="366"/>
      <c r="AH109" s="366"/>
      <c r="AI109" s="366"/>
      <c r="AJ109" s="366"/>
      <c r="AK109" s="366"/>
    </row>
    <row r="110" spans="1:37" ht="12.75">
      <c r="A110" s="620">
        <v>44</v>
      </c>
      <c r="B110" s="433" t="s">
        <v>1979</v>
      </c>
      <c r="C110" s="434" t="s">
        <v>1600</v>
      </c>
      <c r="D110" s="435" t="s">
        <v>1956</v>
      </c>
      <c r="E110" s="437">
        <v>0.25</v>
      </c>
      <c r="F110" s="436">
        <v>6300723</v>
      </c>
      <c r="G110" s="435">
        <v>7872792</v>
      </c>
      <c r="H110" s="621">
        <v>1572069.82</v>
      </c>
      <c r="I110" s="622">
        <v>157206982</v>
      </c>
      <c r="J110" s="623" t="s">
        <v>1978</v>
      </c>
      <c r="K110" s="366"/>
      <c r="L110" s="366"/>
      <c r="M110" s="366"/>
      <c r="N110" s="366"/>
      <c r="O110" s="366"/>
      <c r="P110" s="366"/>
      <c r="Q110" s="366"/>
      <c r="R110" s="366"/>
      <c r="S110" s="366"/>
      <c r="T110" s="366"/>
      <c r="U110" s="366"/>
      <c r="V110" s="366"/>
      <c r="W110" s="366"/>
      <c r="X110" s="366"/>
      <c r="Y110" s="366"/>
      <c r="Z110" s="366"/>
      <c r="AA110" s="366"/>
      <c r="AB110" s="366"/>
      <c r="AC110" s="366"/>
      <c r="AD110" s="366"/>
      <c r="AE110" s="366"/>
      <c r="AF110" s="366"/>
      <c r="AG110" s="366"/>
      <c r="AH110" s="366"/>
      <c r="AI110" s="366"/>
      <c r="AJ110" s="366"/>
      <c r="AK110" s="366"/>
    </row>
    <row r="111" spans="1:37" ht="12.75">
      <c r="A111" s="624">
        <v>45</v>
      </c>
      <c r="B111" s="439" t="s">
        <v>1801</v>
      </c>
      <c r="C111" s="456" t="s">
        <v>1600</v>
      </c>
      <c r="D111" s="440" t="s">
        <v>1956</v>
      </c>
      <c r="E111" s="458">
        <v>0.25</v>
      </c>
      <c r="F111" s="457">
        <v>1203561</v>
      </c>
      <c r="G111" s="440">
        <v>1508830</v>
      </c>
      <c r="H111" s="625">
        <v>305270</v>
      </c>
      <c r="I111" s="626">
        <v>30527000</v>
      </c>
      <c r="J111" s="627" t="s">
        <v>1980</v>
      </c>
      <c r="K111" s="366"/>
      <c r="L111" s="366"/>
      <c r="M111" s="366"/>
      <c r="N111" s="366"/>
      <c r="O111" s="366"/>
      <c r="P111" s="366"/>
      <c r="Q111" s="366"/>
      <c r="R111" s="366"/>
      <c r="S111" s="366"/>
      <c r="T111" s="366"/>
      <c r="U111" s="366"/>
      <c r="V111" s="366"/>
      <c r="W111" s="366"/>
      <c r="X111" s="366"/>
      <c r="Y111" s="366"/>
      <c r="Z111" s="366"/>
      <c r="AA111" s="366"/>
      <c r="AB111" s="366"/>
      <c r="AC111" s="366"/>
      <c r="AD111" s="366"/>
      <c r="AE111" s="366"/>
      <c r="AF111" s="366"/>
      <c r="AG111" s="366"/>
      <c r="AH111" s="366"/>
      <c r="AI111" s="366"/>
      <c r="AJ111" s="366"/>
      <c r="AK111" s="366"/>
    </row>
    <row r="112" spans="1:37" ht="12.75">
      <c r="A112" s="620">
        <v>46</v>
      </c>
      <c r="B112" s="433" t="s">
        <v>891</v>
      </c>
      <c r="C112" s="434" t="s">
        <v>1060</v>
      </c>
      <c r="D112" s="435" t="s">
        <v>1956</v>
      </c>
      <c r="E112" s="437">
        <v>0.1</v>
      </c>
      <c r="F112" s="436">
        <v>22186721</v>
      </c>
      <c r="G112" s="435">
        <v>24405554</v>
      </c>
      <c r="H112" s="621">
        <v>2218834</v>
      </c>
      <c r="I112" s="622">
        <v>221883400</v>
      </c>
      <c r="J112" s="623" t="s">
        <v>1980</v>
      </c>
      <c r="K112" s="366"/>
      <c r="L112" s="366"/>
      <c r="M112" s="366"/>
      <c r="N112" s="366"/>
      <c r="O112" s="366"/>
      <c r="P112" s="366"/>
      <c r="Q112" s="366"/>
      <c r="R112" s="366"/>
      <c r="S112" s="366"/>
      <c r="T112" s="366"/>
      <c r="U112" s="366"/>
      <c r="V112" s="366"/>
      <c r="W112" s="366"/>
      <c r="X112" s="366"/>
      <c r="Y112" s="366"/>
      <c r="Z112" s="366"/>
      <c r="AA112" s="366"/>
      <c r="AB112" s="366"/>
      <c r="AC112" s="366"/>
      <c r="AD112" s="366"/>
      <c r="AE112" s="366"/>
      <c r="AF112" s="366"/>
      <c r="AG112" s="366"/>
      <c r="AH112" s="366"/>
      <c r="AI112" s="366"/>
      <c r="AJ112" s="366"/>
      <c r="AK112" s="366"/>
    </row>
    <row r="113" spans="1:37" ht="12.75">
      <c r="A113" s="624">
        <v>47</v>
      </c>
      <c r="B113" s="439" t="s">
        <v>1981</v>
      </c>
      <c r="C113" s="456" t="s">
        <v>453</v>
      </c>
      <c r="D113" s="440" t="s">
        <v>1755</v>
      </c>
      <c r="E113" s="458">
        <v>0.0563</v>
      </c>
      <c r="F113" s="457">
        <v>4719466</v>
      </c>
      <c r="G113" s="440">
        <v>5000274</v>
      </c>
      <c r="H113" s="625">
        <v>280808.166</v>
      </c>
      <c r="I113" s="626">
        <v>28080816.6</v>
      </c>
      <c r="J113" s="627" t="s">
        <v>1982</v>
      </c>
      <c r="K113" s="366"/>
      <c r="L113" s="366"/>
      <c r="M113" s="366"/>
      <c r="N113" s="366"/>
      <c r="O113" s="366"/>
      <c r="P113" s="366"/>
      <c r="Q113" s="366"/>
      <c r="R113" s="366"/>
      <c r="S113" s="366"/>
      <c r="T113" s="366"/>
      <c r="U113" s="366"/>
      <c r="V113" s="366"/>
      <c r="W113" s="366"/>
      <c r="X113" s="366"/>
      <c r="Y113" s="366"/>
      <c r="Z113" s="366"/>
      <c r="AA113" s="366"/>
      <c r="AB113" s="366"/>
      <c r="AC113" s="366"/>
      <c r="AD113" s="366"/>
      <c r="AE113" s="366"/>
      <c r="AF113" s="366"/>
      <c r="AG113" s="366"/>
      <c r="AH113" s="366"/>
      <c r="AI113" s="366"/>
      <c r="AJ113" s="366"/>
      <c r="AK113" s="366"/>
    </row>
    <row r="114" spans="1:37" ht="12.75">
      <c r="A114" s="620">
        <v>48</v>
      </c>
      <c r="B114" s="433" t="s">
        <v>1983</v>
      </c>
      <c r="C114" s="434" t="s">
        <v>1600</v>
      </c>
      <c r="D114" s="435" t="s">
        <v>1956</v>
      </c>
      <c r="E114" s="437">
        <v>0.1</v>
      </c>
      <c r="F114" s="436">
        <v>7031006</v>
      </c>
      <c r="G114" s="435">
        <v>7734105</v>
      </c>
      <c r="H114" s="621">
        <v>703100.4018</v>
      </c>
      <c r="I114" s="622">
        <v>70310040.17999999</v>
      </c>
      <c r="J114" s="623" t="s">
        <v>1982</v>
      </c>
      <c r="K114" s="366"/>
      <c r="L114" s="366"/>
      <c r="M114" s="366"/>
      <c r="N114" s="366"/>
      <c r="O114" s="366"/>
      <c r="P114" s="366"/>
      <c r="Q114" s="366"/>
      <c r="R114" s="366"/>
      <c r="S114" s="366"/>
      <c r="T114" s="366"/>
      <c r="U114" s="366"/>
      <c r="V114" s="366"/>
      <c r="W114" s="366"/>
      <c r="X114" s="366"/>
      <c r="Y114" s="366"/>
      <c r="Z114" s="366"/>
      <c r="AA114" s="366"/>
      <c r="AB114" s="366"/>
      <c r="AC114" s="366"/>
      <c r="AD114" s="366"/>
      <c r="AE114" s="366"/>
      <c r="AF114" s="366"/>
      <c r="AG114" s="366"/>
      <c r="AH114" s="366"/>
      <c r="AI114" s="366"/>
      <c r="AJ114" s="366"/>
      <c r="AK114" s="366"/>
    </row>
    <row r="115" spans="1:37" ht="12.75">
      <c r="A115" s="624">
        <v>49</v>
      </c>
      <c r="B115" s="439" t="s">
        <v>1146</v>
      </c>
      <c r="C115" s="456" t="s">
        <v>453</v>
      </c>
      <c r="D115" s="440" t="s">
        <v>1956</v>
      </c>
      <c r="E115" s="458">
        <v>0.35</v>
      </c>
      <c r="F115" s="457">
        <v>2105905</v>
      </c>
      <c r="G115" s="440">
        <v>2842970</v>
      </c>
      <c r="H115" s="625">
        <v>737066</v>
      </c>
      <c r="I115" s="626">
        <v>73706600</v>
      </c>
      <c r="J115" s="627" t="s">
        <v>1918</v>
      </c>
      <c r="K115" s="366"/>
      <c r="L115" s="366"/>
      <c r="M115" s="366"/>
      <c r="N115" s="366"/>
      <c r="O115" s="366"/>
      <c r="P115" s="366"/>
      <c r="Q115" s="366"/>
      <c r="R115" s="366"/>
      <c r="S115" s="366"/>
      <c r="T115" s="366"/>
      <c r="U115" s="366"/>
      <c r="V115" s="366"/>
      <c r="W115" s="366"/>
      <c r="X115" s="366"/>
      <c r="Y115" s="366"/>
      <c r="Z115" s="366"/>
      <c r="AA115" s="366"/>
      <c r="AB115" s="366"/>
      <c r="AC115" s="366"/>
      <c r="AD115" s="366"/>
      <c r="AE115" s="366"/>
      <c r="AF115" s="366"/>
      <c r="AG115" s="366"/>
      <c r="AH115" s="366"/>
      <c r="AI115" s="366"/>
      <c r="AJ115" s="366"/>
      <c r="AK115" s="366"/>
    </row>
    <row r="116" spans="1:37" ht="12.75">
      <c r="A116" s="620">
        <v>50</v>
      </c>
      <c r="B116" s="433" t="s">
        <v>524</v>
      </c>
      <c r="C116" s="434" t="s">
        <v>936</v>
      </c>
      <c r="D116" s="435" t="s">
        <v>1956</v>
      </c>
      <c r="E116" s="437">
        <v>0.036</v>
      </c>
      <c r="F116" s="436">
        <v>80796191</v>
      </c>
      <c r="G116" s="435">
        <v>83710648</v>
      </c>
      <c r="H116" s="621">
        <v>2914457.73</v>
      </c>
      <c r="I116" s="622">
        <v>291445773</v>
      </c>
      <c r="J116" s="623" t="s">
        <v>1918</v>
      </c>
      <c r="K116" s="366"/>
      <c r="L116" s="366"/>
      <c r="M116" s="366"/>
      <c r="N116" s="366"/>
      <c r="O116" s="366"/>
      <c r="P116" s="366"/>
      <c r="Q116" s="366"/>
      <c r="R116" s="366"/>
      <c r="S116" s="366"/>
      <c r="T116" s="366"/>
      <c r="U116" s="366"/>
      <c r="V116" s="366"/>
      <c r="W116" s="366"/>
      <c r="X116" s="366"/>
      <c r="Y116" s="366"/>
      <c r="Z116" s="366"/>
      <c r="AA116" s="366"/>
      <c r="AB116" s="366"/>
      <c r="AC116" s="366"/>
      <c r="AD116" s="366"/>
      <c r="AE116" s="366"/>
      <c r="AF116" s="366"/>
      <c r="AG116" s="366"/>
      <c r="AH116" s="366"/>
      <c r="AI116" s="366"/>
      <c r="AJ116" s="366"/>
      <c r="AK116" s="366"/>
    </row>
    <row r="117" spans="1:37" ht="12.75">
      <c r="A117" s="624">
        <v>51</v>
      </c>
      <c r="B117" s="439" t="s">
        <v>539</v>
      </c>
      <c r="C117" s="456" t="s">
        <v>936</v>
      </c>
      <c r="D117" s="440" t="s">
        <v>1956</v>
      </c>
      <c r="E117" s="458">
        <v>0.1</v>
      </c>
      <c r="F117" s="457">
        <v>87437844</v>
      </c>
      <c r="G117" s="440">
        <v>96181628</v>
      </c>
      <c r="H117" s="625">
        <v>8743784.22</v>
      </c>
      <c r="I117" s="626">
        <v>874378422.0000001</v>
      </c>
      <c r="J117" s="627" t="s">
        <v>1918</v>
      </c>
      <c r="K117" s="366"/>
      <c r="L117" s="366"/>
      <c r="M117" s="366"/>
      <c r="N117" s="366"/>
      <c r="O117" s="366"/>
      <c r="P117" s="366"/>
      <c r="Q117" s="366"/>
      <c r="R117" s="366"/>
      <c r="S117" s="366"/>
      <c r="T117" s="366"/>
      <c r="U117" s="366"/>
      <c r="V117" s="366"/>
      <c r="W117" s="366"/>
      <c r="X117" s="366"/>
      <c r="Y117" s="366"/>
      <c r="Z117" s="366"/>
      <c r="AA117" s="366"/>
      <c r="AB117" s="366"/>
      <c r="AC117" s="366"/>
      <c r="AD117" s="366"/>
      <c r="AE117" s="366"/>
      <c r="AF117" s="366"/>
      <c r="AG117" s="366"/>
      <c r="AH117" s="366"/>
      <c r="AI117" s="366"/>
      <c r="AJ117" s="366"/>
      <c r="AK117" s="366"/>
    </row>
    <row r="118" spans="1:37" ht="12.75">
      <c r="A118" s="620">
        <v>52</v>
      </c>
      <c r="B118" s="433" t="s">
        <v>1984</v>
      </c>
      <c r="C118" s="434" t="s">
        <v>453</v>
      </c>
      <c r="D118" s="435" t="s">
        <v>1956</v>
      </c>
      <c r="E118" s="437">
        <v>0.04</v>
      </c>
      <c r="F118" s="436">
        <v>25063852</v>
      </c>
      <c r="G118" s="435">
        <v>26066405</v>
      </c>
      <c r="H118" s="621">
        <v>1002554</v>
      </c>
      <c r="I118" s="622">
        <v>100255400</v>
      </c>
      <c r="J118" s="623" t="s">
        <v>1918</v>
      </c>
      <c r="K118" s="366"/>
      <c r="L118" s="366"/>
      <c r="M118" s="366"/>
      <c r="N118" s="366"/>
      <c r="O118" s="366"/>
      <c r="P118" s="366"/>
      <c r="Q118" s="366"/>
      <c r="R118" s="366"/>
      <c r="S118" s="366"/>
      <c r="T118" s="366"/>
      <c r="U118" s="366"/>
      <c r="V118" s="366"/>
      <c r="W118" s="366"/>
      <c r="X118" s="366"/>
      <c r="Y118" s="366"/>
      <c r="Z118" s="366"/>
      <c r="AA118" s="366"/>
      <c r="AB118" s="366"/>
      <c r="AC118" s="366"/>
      <c r="AD118" s="366"/>
      <c r="AE118" s="366"/>
      <c r="AF118" s="366"/>
      <c r="AG118" s="366"/>
      <c r="AH118" s="366"/>
      <c r="AI118" s="366"/>
      <c r="AJ118" s="366"/>
      <c r="AK118" s="366"/>
    </row>
    <row r="119" spans="1:37" ht="12.75">
      <c r="A119" s="624">
        <v>53</v>
      </c>
      <c r="B119" s="439" t="s">
        <v>1948</v>
      </c>
      <c r="C119" s="456" t="s">
        <v>936</v>
      </c>
      <c r="D119" s="440" t="s">
        <v>1956</v>
      </c>
      <c r="E119" s="458">
        <v>0.14</v>
      </c>
      <c r="F119" s="457">
        <v>70728961</v>
      </c>
      <c r="G119" s="440">
        <v>80631014</v>
      </c>
      <c r="H119" s="625">
        <v>9902054</v>
      </c>
      <c r="I119" s="626">
        <v>990205400</v>
      </c>
      <c r="J119" s="627" t="s">
        <v>1985</v>
      </c>
      <c r="K119" s="366"/>
      <c r="L119" s="366"/>
      <c r="M119" s="366"/>
      <c r="N119" s="366"/>
      <c r="O119" s="366"/>
      <c r="P119" s="366"/>
      <c r="Q119" s="366"/>
      <c r="R119" s="366"/>
      <c r="S119" s="366"/>
      <c r="T119" s="366"/>
      <c r="U119" s="366"/>
      <c r="V119" s="366"/>
      <c r="W119" s="366"/>
      <c r="X119" s="366"/>
      <c r="Y119" s="366"/>
      <c r="Z119" s="366"/>
      <c r="AA119" s="366"/>
      <c r="AB119" s="366"/>
      <c r="AC119" s="366"/>
      <c r="AD119" s="366"/>
      <c r="AE119" s="366"/>
      <c r="AF119" s="366"/>
      <c r="AG119" s="366"/>
      <c r="AH119" s="366"/>
      <c r="AI119" s="366"/>
      <c r="AJ119" s="366"/>
      <c r="AK119" s="366"/>
    </row>
    <row r="120" spans="1:37" ht="12.75">
      <c r="A120" s="620">
        <v>54</v>
      </c>
      <c r="B120" s="433" t="s">
        <v>395</v>
      </c>
      <c r="C120" s="434" t="s">
        <v>936</v>
      </c>
      <c r="D120" s="435" t="s">
        <v>1956</v>
      </c>
      <c r="E120" s="437">
        <v>0.05</v>
      </c>
      <c r="F120" s="436">
        <v>84643854</v>
      </c>
      <c r="G120" s="435">
        <v>88876046</v>
      </c>
      <c r="H120" s="621">
        <v>4232192.64</v>
      </c>
      <c r="I120" s="622">
        <v>423219263.99999994</v>
      </c>
      <c r="J120" s="623" t="s">
        <v>1985</v>
      </c>
      <c r="K120" s="366"/>
      <c r="L120" s="366"/>
      <c r="M120" s="366"/>
      <c r="N120" s="366"/>
      <c r="O120" s="366"/>
      <c r="P120" s="366"/>
      <c r="Q120" s="366"/>
      <c r="R120" s="366"/>
      <c r="S120" s="366"/>
      <c r="T120" s="366"/>
      <c r="U120" s="366"/>
      <c r="V120" s="366"/>
      <c r="W120" s="366"/>
      <c r="X120" s="366"/>
      <c r="Y120" s="366"/>
      <c r="Z120" s="366"/>
      <c r="AA120" s="366"/>
      <c r="AB120" s="366"/>
      <c r="AC120" s="366"/>
      <c r="AD120" s="366"/>
      <c r="AE120" s="366"/>
      <c r="AF120" s="366"/>
      <c r="AG120" s="366"/>
      <c r="AH120" s="366"/>
      <c r="AI120" s="366"/>
      <c r="AJ120" s="366"/>
      <c r="AK120" s="366"/>
    </row>
    <row r="121" spans="1:37" ht="12.75">
      <c r="A121" s="624">
        <v>55</v>
      </c>
      <c r="B121" s="439" t="s">
        <v>1563</v>
      </c>
      <c r="C121" s="456" t="s">
        <v>1600</v>
      </c>
      <c r="D121" s="440" t="s">
        <v>1956</v>
      </c>
      <c r="E121" s="458">
        <v>0.1</v>
      </c>
      <c r="F121" s="457">
        <v>5759201</v>
      </c>
      <c r="G121" s="440">
        <v>6335120</v>
      </c>
      <c r="H121" s="625">
        <v>575920</v>
      </c>
      <c r="I121" s="626">
        <v>57592000</v>
      </c>
      <c r="J121" s="627" t="s">
        <v>1986</v>
      </c>
      <c r="K121" s="366"/>
      <c r="L121" s="366"/>
      <c r="M121" s="366"/>
      <c r="N121" s="366"/>
      <c r="O121" s="366"/>
      <c r="P121" s="366"/>
      <c r="Q121" s="366"/>
      <c r="R121" s="366"/>
      <c r="S121" s="366"/>
      <c r="T121" s="366"/>
      <c r="U121" s="366"/>
      <c r="V121" s="366"/>
      <c r="W121" s="366"/>
      <c r="X121" s="366"/>
      <c r="Y121" s="366"/>
      <c r="Z121" s="366"/>
      <c r="AA121" s="366"/>
      <c r="AB121" s="366"/>
      <c r="AC121" s="366"/>
      <c r="AD121" s="366"/>
      <c r="AE121" s="366"/>
      <c r="AF121" s="366"/>
      <c r="AG121" s="366"/>
      <c r="AH121" s="366"/>
      <c r="AI121" s="366"/>
      <c r="AJ121" s="366"/>
      <c r="AK121" s="366"/>
    </row>
    <row r="122" spans="1:37" ht="12.75">
      <c r="A122" s="620">
        <v>56</v>
      </c>
      <c r="B122" s="433" t="s">
        <v>1987</v>
      </c>
      <c r="C122" s="434" t="s">
        <v>475</v>
      </c>
      <c r="D122" s="435" t="s">
        <v>1956</v>
      </c>
      <c r="E122" s="437">
        <v>0.1</v>
      </c>
      <c r="F122" s="436">
        <v>100000001</v>
      </c>
      <c r="G122" s="435">
        <v>110000000</v>
      </c>
      <c r="H122" s="621">
        <v>10000000</v>
      </c>
      <c r="I122" s="622">
        <v>1000000000</v>
      </c>
      <c r="J122" s="623" t="s">
        <v>1986</v>
      </c>
      <c r="K122" s="366"/>
      <c r="L122" s="366"/>
      <c r="M122" s="366"/>
      <c r="N122" s="366"/>
      <c r="O122" s="366"/>
      <c r="P122" s="366"/>
      <c r="Q122" s="366"/>
      <c r="R122" s="366"/>
      <c r="S122" s="366"/>
      <c r="T122" s="366"/>
      <c r="U122" s="366"/>
      <c r="V122" s="366"/>
      <c r="W122" s="366"/>
      <c r="X122" s="366"/>
      <c r="Y122" s="366"/>
      <c r="Z122" s="366"/>
      <c r="AA122" s="366"/>
      <c r="AB122" s="366"/>
      <c r="AC122" s="366"/>
      <c r="AD122" s="366"/>
      <c r="AE122" s="366"/>
      <c r="AF122" s="366"/>
      <c r="AG122" s="366"/>
      <c r="AH122" s="366"/>
      <c r="AI122" s="366"/>
      <c r="AJ122" s="366"/>
      <c r="AK122" s="366"/>
    </row>
    <row r="123" spans="1:37" ht="12.75">
      <c r="A123" s="624">
        <v>57</v>
      </c>
      <c r="B123" s="439" t="s">
        <v>1560</v>
      </c>
      <c r="C123" s="456" t="s">
        <v>936</v>
      </c>
      <c r="D123" s="440" t="s">
        <v>1956</v>
      </c>
      <c r="E123" s="458">
        <v>0.16</v>
      </c>
      <c r="F123" s="457">
        <v>88883762</v>
      </c>
      <c r="G123" s="440">
        <v>103105163</v>
      </c>
      <c r="H123" s="625">
        <v>14221401.33</v>
      </c>
      <c r="I123" s="626">
        <v>1422140133</v>
      </c>
      <c r="J123" s="627" t="s">
        <v>1986</v>
      </c>
      <c r="K123" s="366"/>
      <c r="L123" s="366"/>
      <c r="M123" s="366"/>
      <c r="N123" s="366"/>
      <c r="O123" s="366"/>
      <c r="P123" s="366"/>
      <c r="Q123" s="366"/>
      <c r="R123" s="366"/>
      <c r="S123" s="366"/>
      <c r="T123" s="366"/>
      <c r="U123" s="366"/>
      <c r="V123" s="366"/>
      <c r="W123" s="366"/>
      <c r="X123" s="366"/>
      <c r="Y123" s="366"/>
      <c r="Z123" s="366"/>
      <c r="AA123" s="366"/>
      <c r="AB123" s="366"/>
      <c r="AC123" s="366"/>
      <c r="AD123" s="366"/>
      <c r="AE123" s="366"/>
      <c r="AF123" s="366"/>
      <c r="AG123" s="366"/>
      <c r="AH123" s="366"/>
      <c r="AI123" s="366"/>
      <c r="AJ123" s="366"/>
      <c r="AK123" s="366"/>
    </row>
    <row r="124" spans="1:37" ht="12.75">
      <c r="A124" s="620">
        <v>58</v>
      </c>
      <c r="B124" s="433" t="s">
        <v>1988</v>
      </c>
      <c r="C124" s="434" t="s">
        <v>1600</v>
      </c>
      <c r="D124" s="435" t="s">
        <v>1956</v>
      </c>
      <c r="E124" s="437">
        <v>0.066667</v>
      </c>
      <c r="F124" s="436">
        <v>568801</v>
      </c>
      <c r="G124" s="435">
        <v>606720</v>
      </c>
      <c r="H124" s="621">
        <v>37920</v>
      </c>
      <c r="I124" s="622">
        <v>3792000</v>
      </c>
      <c r="J124" s="623" t="s">
        <v>1989</v>
      </c>
      <c r="K124" s="366"/>
      <c r="L124" s="366"/>
      <c r="M124" s="366"/>
      <c r="N124" s="366"/>
      <c r="O124" s="366"/>
      <c r="P124" s="366"/>
      <c r="Q124" s="366"/>
      <c r="R124" s="366"/>
      <c r="S124" s="366"/>
      <c r="T124" s="366"/>
      <c r="U124" s="366"/>
      <c r="V124" s="366"/>
      <c r="W124" s="366"/>
      <c r="X124" s="366"/>
      <c r="Y124" s="366"/>
      <c r="Z124" s="366"/>
      <c r="AA124" s="366"/>
      <c r="AB124" s="366"/>
      <c r="AC124" s="366"/>
      <c r="AD124" s="366"/>
      <c r="AE124" s="366"/>
      <c r="AF124" s="366"/>
      <c r="AG124" s="366"/>
      <c r="AH124" s="366"/>
      <c r="AI124" s="366"/>
      <c r="AJ124" s="366"/>
      <c r="AK124" s="366"/>
    </row>
    <row r="125" spans="1:37" ht="12.75">
      <c r="A125" s="624">
        <v>59</v>
      </c>
      <c r="B125" s="439" t="s">
        <v>1418</v>
      </c>
      <c r="C125" s="456" t="s">
        <v>453</v>
      </c>
      <c r="D125" s="440" t="s">
        <v>1956</v>
      </c>
      <c r="E125" s="458">
        <v>0.03</v>
      </c>
      <c r="F125" s="457">
        <v>5000001</v>
      </c>
      <c r="G125" s="440">
        <v>5150000</v>
      </c>
      <c r="H125" s="625">
        <v>150000</v>
      </c>
      <c r="I125" s="626">
        <v>15000000</v>
      </c>
      <c r="J125" s="627" t="s">
        <v>1990</v>
      </c>
      <c r="K125" s="366"/>
      <c r="L125" s="366"/>
      <c r="M125" s="366"/>
      <c r="N125" s="366"/>
      <c r="O125" s="366"/>
      <c r="P125" s="366"/>
      <c r="Q125" s="366"/>
      <c r="R125" s="366"/>
      <c r="S125" s="366"/>
      <c r="T125" s="366"/>
      <c r="U125" s="366"/>
      <c r="V125" s="366"/>
      <c r="W125" s="366"/>
      <c r="X125" s="366"/>
      <c r="Y125" s="366"/>
      <c r="Z125" s="366"/>
      <c r="AA125" s="366"/>
      <c r="AB125" s="366"/>
      <c r="AC125" s="366"/>
      <c r="AD125" s="366"/>
      <c r="AE125" s="366"/>
      <c r="AF125" s="366"/>
      <c r="AG125" s="366"/>
      <c r="AH125" s="366"/>
      <c r="AI125" s="366"/>
      <c r="AJ125" s="366"/>
      <c r="AK125" s="366"/>
    </row>
    <row r="126" spans="1:37" ht="12.75">
      <c r="A126" s="620">
        <v>60</v>
      </c>
      <c r="B126" s="433" t="s">
        <v>1818</v>
      </c>
      <c r="C126" s="434" t="s">
        <v>1600</v>
      </c>
      <c r="D126" s="435" t="s">
        <v>1956</v>
      </c>
      <c r="E126" s="437">
        <v>0.1</v>
      </c>
      <c r="F126" s="436">
        <v>7267261</v>
      </c>
      <c r="G126" s="435">
        <v>7993986</v>
      </c>
      <c r="H126" s="621">
        <v>726726</v>
      </c>
      <c r="I126" s="622">
        <v>72672600</v>
      </c>
      <c r="J126" s="623" t="s">
        <v>1990</v>
      </c>
      <c r="K126" s="366"/>
      <c r="L126" s="366"/>
      <c r="M126" s="366"/>
      <c r="N126" s="366"/>
      <c r="O126" s="366"/>
      <c r="P126" s="366"/>
      <c r="Q126" s="366"/>
      <c r="R126" s="366"/>
      <c r="S126" s="366"/>
      <c r="T126" s="366"/>
      <c r="U126" s="366"/>
      <c r="V126" s="366"/>
      <c r="W126" s="366"/>
      <c r="X126" s="366"/>
      <c r="Y126" s="366"/>
      <c r="Z126" s="366"/>
      <c r="AA126" s="366"/>
      <c r="AB126" s="366"/>
      <c r="AC126" s="366"/>
      <c r="AD126" s="366"/>
      <c r="AE126" s="366"/>
      <c r="AF126" s="366"/>
      <c r="AG126" s="366"/>
      <c r="AH126" s="366"/>
      <c r="AI126" s="366"/>
      <c r="AJ126" s="366"/>
      <c r="AK126" s="366"/>
    </row>
    <row r="127" spans="1:37" ht="12.75">
      <c r="A127" s="624">
        <v>61</v>
      </c>
      <c r="B127" s="439" t="s">
        <v>1953</v>
      </c>
      <c r="C127" s="456" t="s">
        <v>449</v>
      </c>
      <c r="D127" s="440" t="s">
        <v>1956</v>
      </c>
      <c r="E127" s="458">
        <v>0.0123</v>
      </c>
      <c r="F127" s="457">
        <v>8001501</v>
      </c>
      <c r="G127" s="440">
        <v>8100000</v>
      </c>
      <c r="H127" s="625">
        <v>98500</v>
      </c>
      <c r="I127" s="626">
        <v>9850000</v>
      </c>
      <c r="J127" s="627" t="s">
        <v>1990</v>
      </c>
      <c r="K127" s="366"/>
      <c r="L127" s="366"/>
      <c r="M127" s="366"/>
      <c r="N127" s="366"/>
      <c r="O127" s="366"/>
      <c r="P127" s="366"/>
      <c r="Q127" s="366"/>
      <c r="R127" s="366"/>
      <c r="S127" s="366"/>
      <c r="T127" s="366"/>
      <c r="U127" s="366"/>
      <c r="V127" s="366"/>
      <c r="W127" s="366"/>
      <c r="X127" s="366"/>
      <c r="Y127" s="366"/>
      <c r="Z127" s="366"/>
      <c r="AA127" s="366"/>
      <c r="AB127" s="366"/>
      <c r="AC127" s="366"/>
      <c r="AD127" s="366"/>
      <c r="AE127" s="366"/>
      <c r="AF127" s="366"/>
      <c r="AG127" s="366"/>
      <c r="AH127" s="366"/>
      <c r="AI127" s="366"/>
      <c r="AJ127" s="366"/>
      <c r="AK127" s="366"/>
    </row>
    <row r="128" spans="1:37" ht="12.75">
      <c r="A128" s="620">
        <v>62</v>
      </c>
      <c r="B128" s="433" t="s">
        <v>226</v>
      </c>
      <c r="C128" s="434" t="s">
        <v>936</v>
      </c>
      <c r="D128" s="435" t="s">
        <v>1991</v>
      </c>
      <c r="E128" s="437">
        <v>0.085</v>
      </c>
      <c r="F128" s="436">
        <v>82216671</v>
      </c>
      <c r="G128" s="435">
        <v>89205087</v>
      </c>
      <c r="H128" s="621">
        <v>6988416.91</v>
      </c>
      <c r="I128" s="622">
        <v>698841691</v>
      </c>
      <c r="J128" s="623" t="s">
        <v>1992</v>
      </c>
      <c r="K128" s="366"/>
      <c r="L128" s="366"/>
      <c r="M128" s="366"/>
      <c r="N128" s="366"/>
      <c r="O128" s="366"/>
      <c r="P128" s="366"/>
      <c r="Q128" s="366"/>
      <c r="R128" s="366"/>
      <c r="S128" s="366"/>
      <c r="T128" s="366"/>
      <c r="U128" s="366"/>
      <c r="V128" s="366"/>
      <c r="W128" s="366"/>
      <c r="X128" s="366"/>
      <c r="Y128" s="366"/>
      <c r="Z128" s="366"/>
      <c r="AA128" s="366"/>
      <c r="AB128" s="366"/>
      <c r="AC128" s="366"/>
      <c r="AD128" s="366"/>
      <c r="AE128" s="366"/>
      <c r="AF128" s="366"/>
      <c r="AG128" s="366"/>
      <c r="AH128" s="366"/>
      <c r="AI128" s="366"/>
      <c r="AJ128" s="366"/>
      <c r="AK128" s="366"/>
    </row>
    <row r="129" spans="1:37" ht="12.75">
      <c r="A129" s="624">
        <v>63</v>
      </c>
      <c r="B129" s="439" t="s">
        <v>208</v>
      </c>
      <c r="C129" s="456" t="s">
        <v>936</v>
      </c>
      <c r="D129" s="440" t="s">
        <v>1956</v>
      </c>
      <c r="E129" s="458">
        <v>0.18</v>
      </c>
      <c r="F129" s="457">
        <v>106455991</v>
      </c>
      <c r="G129" s="440">
        <v>125899072</v>
      </c>
      <c r="H129" s="625">
        <v>19443082</v>
      </c>
      <c r="I129" s="626">
        <v>1944308200</v>
      </c>
      <c r="J129" s="627" t="s">
        <v>1992</v>
      </c>
      <c r="K129" s="366"/>
      <c r="L129" s="366"/>
      <c r="M129" s="366"/>
      <c r="N129" s="366"/>
      <c r="O129" s="366"/>
      <c r="P129" s="366"/>
      <c r="Q129" s="366"/>
      <c r="R129" s="366"/>
      <c r="S129" s="366"/>
      <c r="T129" s="366"/>
      <c r="U129" s="366"/>
      <c r="V129" s="366"/>
      <c r="W129" s="366"/>
      <c r="X129" s="366"/>
      <c r="Y129" s="366"/>
      <c r="Z129" s="366"/>
      <c r="AA129" s="366"/>
      <c r="AB129" s="366"/>
      <c r="AC129" s="366"/>
      <c r="AD129" s="366"/>
      <c r="AE129" s="366"/>
      <c r="AF129" s="366"/>
      <c r="AG129" s="366"/>
      <c r="AH129" s="366"/>
      <c r="AI129" s="366"/>
      <c r="AJ129" s="366"/>
      <c r="AK129" s="366"/>
    </row>
    <row r="130" spans="1:37" ht="12.75">
      <c r="A130" s="620">
        <v>64</v>
      </c>
      <c r="B130" s="433" t="s">
        <v>1476</v>
      </c>
      <c r="C130" s="434" t="s">
        <v>453</v>
      </c>
      <c r="D130" s="435" t="s">
        <v>1755</v>
      </c>
      <c r="E130" s="437">
        <v>0.055556</v>
      </c>
      <c r="F130" s="436">
        <v>4752001</v>
      </c>
      <c r="G130" s="435">
        <v>5016000</v>
      </c>
      <c r="H130" s="621">
        <v>264000</v>
      </c>
      <c r="I130" s="622">
        <v>26400000</v>
      </c>
      <c r="J130" s="623" t="s">
        <v>1993</v>
      </c>
      <c r="K130" s="366"/>
      <c r="L130" s="366"/>
      <c r="M130" s="366"/>
      <c r="N130" s="366"/>
      <c r="O130" s="366"/>
      <c r="P130" s="366"/>
      <c r="Q130" s="366"/>
      <c r="R130" s="366"/>
      <c r="S130" s="366"/>
      <c r="T130" s="366"/>
      <c r="U130" s="366"/>
      <c r="V130" s="366"/>
      <c r="W130" s="366"/>
      <c r="X130" s="366"/>
      <c r="Y130" s="366"/>
      <c r="Z130" s="366"/>
      <c r="AA130" s="366"/>
      <c r="AB130" s="366"/>
      <c r="AC130" s="366"/>
      <c r="AD130" s="366"/>
      <c r="AE130" s="366"/>
      <c r="AF130" s="366"/>
      <c r="AG130" s="366"/>
      <c r="AH130" s="366"/>
      <c r="AI130" s="366"/>
      <c r="AJ130" s="366"/>
      <c r="AK130" s="366"/>
    </row>
    <row r="131" spans="1:37" ht="12.75">
      <c r="A131" s="624">
        <v>65</v>
      </c>
      <c r="B131" s="439" t="s">
        <v>189</v>
      </c>
      <c r="C131" s="456" t="s">
        <v>936</v>
      </c>
      <c r="D131" s="440" t="s">
        <v>1956</v>
      </c>
      <c r="E131" s="458">
        <v>0.05</v>
      </c>
      <c r="F131" s="457">
        <v>81145295</v>
      </c>
      <c r="G131" s="440">
        <v>85202559</v>
      </c>
      <c r="H131" s="625">
        <v>4057265</v>
      </c>
      <c r="I131" s="626">
        <v>405726500</v>
      </c>
      <c r="J131" s="627" t="s">
        <v>1993</v>
      </c>
      <c r="K131" s="366"/>
      <c r="L131" s="366"/>
      <c r="M131" s="366"/>
      <c r="N131" s="366"/>
      <c r="O131" s="366"/>
      <c r="P131" s="366"/>
      <c r="Q131" s="366"/>
      <c r="R131" s="366"/>
      <c r="S131" s="366"/>
      <c r="T131" s="366"/>
      <c r="U131" s="366"/>
      <c r="V131" s="366"/>
      <c r="W131" s="366"/>
      <c r="X131" s="366"/>
      <c r="Y131" s="366"/>
      <c r="Z131" s="366"/>
      <c r="AA131" s="366"/>
      <c r="AB131" s="366"/>
      <c r="AC131" s="366"/>
      <c r="AD131" s="366"/>
      <c r="AE131" s="366"/>
      <c r="AF131" s="366"/>
      <c r="AG131" s="366"/>
      <c r="AH131" s="366"/>
      <c r="AI131" s="366"/>
      <c r="AJ131" s="366"/>
      <c r="AK131" s="366"/>
    </row>
    <row r="132" spans="1:37" ht="12.75">
      <c r="A132" s="620">
        <v>66</v>
      </c>
      <c r="B132" s="433" t="s">
        <v>1994</v>
      </c>
      <c r="C132" s="434" t="s">
        <v>1600</v>
      </c>
      <c r="D132" s="435" t="s">
        <v>1956</v>
      </c>
      <c r="E132" s="437">
        <v>0.25</v>
      </c>
      <c r="F132" s="436">
        <v>5031110</v>
      </c>
      <c r="G132" s="435">
        <v>6288884</v>
      </c>
      <c r="H132" s="621">
        <v>1257777</v>
      </c>
      <c r="I132" s="622">
        <v>125777700</v>
      </c>
      <c r="J132" s="623" t="s">
        <v>1921</v>
      </c>
      <c r="K132" s="366"/>
      <c r="L132" s="366"/>
      <c r="M132" s="366"/>
      <c r="N132" s="366"/>
      <c r="O132" s="366"/>
      <c r="P132" s="366"/>
      <c r="Q132" s="366"/>
      <c r="R132" s="366"/>
      <c r="S132" s="366"/>
      <c r="T132" s="366"/>
      <c r="U132" s="366"/>
      <c r="V132" s="366"/>
      <c r="W132" s="366"/>
      <c r="X132" s="366"/>
      <c r="Y132" s="366"/>
      <c r="Z132" s="366"/>
      <c r="AA132" s="366"/>
      <c r="AB132" s="366"/>
      <c r="AC132" s="366"/>
      <c r="AD132" s="366"/>
      <c r="AE132" s="366"/>
      <c r="AF132" s="366"/>
      <c r="AG132" s="366"/>
      <c r="AH132" s="366"/>
      <c r="AI132" s="366"/>
      <c r="AJ132" s="366"/>
      <c r="AK132" s="366"/>
    </row>
    <row r="133" spans="1:37" ht="12.75">
      <c r="A133" s="620">
        <v>67</v>
      </c>
      <c r="B133" s="433" t="s">
        <v>1946</v>
      </c>
      <c r="C133" s="434" t="s">
        <v>1600</v>
      </c>
      <c r="D133" s="435" t="s">
        <v>1956</v>
      </c>
      <c r="E133" s="437">
        <v>0.2353</v>
      </c>
      <c r="F133" s="436">
        <v>1700001</v>
      </c>
      <c r="G133" s="435">
        <v>2100000</v>
      </c>
      <c r="H133" s="621">
        <v>400000</v>
      </c>
      <c r="I133" s="622">
        <v>40000000</v>
      </c>
      <c r="J133" s="623" t="s">
        <v>1921</v>
      </c>
      <c r="K133" s="366"/>
      <c r="L133" s="366"/>
      <c r="M133" s="366"/>
      <c r="N133" s="366"/>
      <c r="O133" s="366"/>
      <c r="P133" s="366"/>
      <c r="Q133" s="366"/>
      <c r="R133" s="366"/>
      <c r="S133" s="366"/>
      <c r="T133" s="366"/>
      <c r="U133" s="366"/>
      <c r="V133" s="366"/>
      <c r="W133" s="366"/>
      <c r="X133" s="366"/>
      <c r="Y133" s="366"/>
      <c r="Z133" s="366"/>
      <c r="AA133" s="366"/>
      <c r="AB133" s="366"/>
      <c r="AC133" s="366"/>
      <c r="AD133" s="366"/>
      <c r="AE133" s="366"/>
      <c r="AF133" s="366"/>
      <c r="AG133" s="366"/>
      <c r="AH133" s="366"/>
      <c r="AI133" s="366"/>
      <c r="AJ133" s="366"/>
      <c r="AK133" s="366"/>
    </row>
    <row r="134" spans="1:37" ht="12.75">
      <c r="A134" s="624">
        <v>68</v>
      </c>
      <c r="B134" s="439" t="s">
        <v>27</v>
      </c>
      <c r="C134" s="456" t="s">
        <v>936</v>
      </c>
      <c r="D134" s="440" t="s">
        <v>1956</v>
      </c>
      <c r="E134" s="458">
        <v>0.05</v>
      </c>
      <c r="F134" s="457">
        <v>81069228</v>
      </c>
      <c r="G134" s="440">
        <v>85092680</v>
      </c>
      <c r="H134" s="625">
        <v>4023452.63</v>
      </c>
      <c r="I134" s="626">
        <v>402345263</v>
      </c>
      <c r="J134" s="627" t="s">
        <v>1881</v>
      </c>
      <c r="K134" s="366"/>
      <c r="L134" s="366"/>
      <c r="M134" s="366"/>
      <c r="N134" s="366"/>
      <c r="O134" s="366"/>
      <c r="P134" s="366"/>
      <c r="Q134" s="366"/>
      <c r="R134" s="366"/>
      <c r="S134" s="366"/>
      <c r="T134" s="366"/>
      <c r="U134" s="366"/>
      <c r="V134" s="366"/>
      <c r="W134" s="366"/>
      <c r="X134" s="366"/>
      <c r="Y134" s="366"/>
      <c r="Z134" s="366"/>
      <c r="AA134" s="366"/>
      <c r="AB134" s="366"/>
      <c r="AC134" s="366"/>
      <c r="AD134" s="366"/>
      <c r="AE134" s="366"/>
      <c r="AF134" s="366"/>
      <c r="AG134" s="366"/>
      <c r="AH134" s="366"/>
      <c r="AI134" s="366"/>
      <c r="AJ134" s="366"/>
      <c r="AK134" s="366"/>
    </row>
    <row r="135" spans="1:37" ht="12.75">
      <c r="A135" s="620">
        <v>69</v>
      </c>
      <c r="B135" s="433" t="s">
        <v>608</v>
      </c>
      <c r="C135" s="434" t="s">
        <v>453</v>
      </c>
      <c r="D135" s="435" t="s">
        <v>1956</v>
      </c>
      <c r="E135" s="437">
        <v>0.12</v>
      </c>
      <c r="F135" s="436">
        <v>5069351</v>
      </c>
      <c r="G135" s="435">
        <v>5677672</v>
      </c>
      <c r="H135" s="621">
        <v>608321.89</v>
      </c>
      <c r="I135" s="622">
        <v>60832189</v>
      </c>
      <c r="J135" s="623" t="s">
        <v>1881</v>
      </c>
      <c r="K135" s="366"/>
      <c r="L135" s="366"/>
      <c r="M135" s="366"/>
      <c r="N135" s="366"/>
      <c r="O135" s="366"/>
      <c r="P135" s="366"/>
      <c r="Q135" s="366"/>
      <c r="R135" s="366"/>
      <c r="S135" s="366"/>
      <c r="T135" s="366"/>
      <c r="U135" s="366"/>
      <c r="V135" s="366"/>
      <c r="W135" s="366"/>
      <c r="X135" s="366"/>
      <c r="Y135" s="366"/>
      <c r="Z135" s="366"/>
      <c r="AA135" s="366"/>
      <c r="AB135" s="366"/>
      <c r="AC135" s="366"/>
      <c r="AD135" s="366"/>
      <c r="AE135" s="366"/>
      <c r="AF135" s="366"/>
      <c r="AG135" s="366"/>
      <c r="AH135" s="366"/>
      <c r="AI135" s="366"/>
      <c r="AJ135" s="366"/>
      <c r="AK135" s="366"/>
    </row>
    <row r="136" spans="1:37" ht="12.75">
      <c r="A136" s="624">
        <v>70</v>
      </c>
      <c r="B136" s="439" t="s">
        <v>1367</v>
      </c>
      <c r="C136" s="456" t="s">
        <v>453</v>
      </c>
      <c r="D136" s="440" t="s">
        <v>1956</v>
      </c>
      <c r="E136" s="458">
        <v>0.11</v>
      </c>
      <c r="F136" s="457">
        <v>5192803</v>
      </c>
      <c r="G136" s="440">
        <v>5764011</v>
      </c>
      <c r="H136" s="625">
        <v>571208.22</v>
      </c>
      <c r="I136" s="626">
        <v>57120822</v>
      </c>
      <c r="J136" s="627" t="s">
        <v>1995</v>
      </c>
      <c r="K136" s="366"/>
      <c r="L136" s="366"/>
      <c r="M136" s="366"/>
      <c r="N136" s="366"/>
      <c r="O136" s="366"/>
      <c r="P136" s="366"/>
      <c r="Q136" s="366"/>
      <c r="R136" s="366"/>
      <c r="S136" s="366"/>
      <c r="T136" s="366"/>
      <c r="U136" s="366"/>
      <c r="V136" s="366"/>
      <c r="W136" s="366"/>
      <c r="X136" s="366"/>
      <c r="Y136" s="366"/>
      <c r="Z136" s="366"/>
      <c r="AA136" s="366"/>
      <c r="AB136" s="366"/>
      <c r="AC136" s="366"/>
      <c r="AD136" s="366"/>
      <c r="AE136" s="366"/>
      <c r="AF136" s="366"/>
      <c r="AG136" s="366"/>
      <c r="AH136" s="366"/>
      <c r="AI136" s="366"/>
      <c r="AJ136" s="366"/>
      <c r="AK136" s="366"/>
    </row>
    <row r="137" spans="1:37" ht="12.75">
      <c r="A137" s="620">
        <v>71</v>
      </c>
      <c r="B137" s="433" t="s">
        <v>1996</v>
      </c>
      <c r="C137" s="434" t="s">
        <v>1600</v>
      </c>
      <c r="D137" s="435" t="s">
        <v>1956</v>
      </c>
      <c r="E137" s="437">
        <v>0.04</v>
      </c>
      <c r="F137" s="436">
        <v>1097251</v>
      </c>
      <c r="G137" s="435">
        <v>1141140</v>
      </c>
      <c r="H137" s="621">
        <v>43890</v>
      </c>
      <c r="I137" s="622">
        <v>4389000</v>
      </c>
      <c r="J137" s="623" t="s">
        <v>1995</v>
      </c>
      <c r="K137" s="366"/>
      <c r="L137" s="366"/>
      <c r="M137" s="366"/>
      <c r="N137" s="366"/>
      <c r="O137" s="366"/>
      <c r="P137" s="366"/>
      <c r="Q137" s="366"/>
      <c r="R137" s="366"/>
      <c r="S137" s="366"/>
      <c r="T137" s="366"/>
      <c r="U137" s="366"/>
      <c r="V137" s="366"/>
      <c r="W137" s="366"/>
      <c r="X137" s="366"/>
      <c r="Y137" s="366"/>
      <c r="Z137" s="366"/>
      <c r="AA137" s="366"/>
      <c r="AB137" s="366"/>
      <c r="AC137" s="366"/>
      <c r="AD137" s="366"/>
      <c r="AE137" s="366"/>
      <c r="AF137" s="366"/>
      <c r="AG137" s="366"/>
      <c r="AH137" s="366"/>
      <c r="AI137" s="366"/>
      <c r="AJ137" s="366"/>
      <c r="AK137" s="366"/>
    </row>
    <row r="138" spans="1:37" ht="12.75">
      <c r="A138" s="624">
        <v>72</v>
      </c>
      <c r="B138" s="439" t="s">
        <v>1355</v>
      </c>
      <c r="C138" s="456" t="s">
        <v>453</v>
      </c>
      <c r="D138" s="440" t="s">
        <v>1956</v>
      </c>
      <c r="E138" s="458">
        <v>0.05</v>
      </c>
      <c r="F138" s="457">
        <v>5060001</v>
      </c>
      <c r="G138" s="440">
        <v>5313000</v>
      </c>
      <c r="H138" s="625">
        <v>253000</v>
      </c>
      <c r="I138" s="626">
        <v>25300000</v>
      </c>
      <c r="J138" s="627" t="s">
        <v>1997</v>
      </c>
      <c r="K138" s="366"/>
      <c r="L138" s="366"/>
      <c r="M138" s="366"/>
      <c r="N138" s="366"/>
      <c r="O138" s="366"/>
      <c r="P138" s="366"/>
      <c r="Q138" s="366"/>
      <c r="R138" s="366"/>
      <c r="S138" s="366"/>
      <c r="T138" s="366"/>
      <c r="U138" s="366"/>
      <c r="V138" s="366"/>
      <c r="W138" s="366"/>
      <c r="X138" s="366"/>
      <c r="Y138" s="366"/>
      <c r="Z138" s="366"/>
      <c r="AA138" s="366"/>
      <c r="AB138" s="366"/>
      <c r="AC138" s="366"/>
      <c r="AD138" s="366"/>
      <c r="AE138" s="366"/>
      <c r="AF138" s="366"/>
      <c r="AG138" s="366"/>
      <c r="AH138" s="366"/>
      <c r="AI138" s="366"/>
      <c r="AJ138" s="366"/>
      <c r="AK138" s="366"/>
    </row>
    <row r="139" spans="1:37" ht="12.75">
      <c r="A139" s="620">
        <v>73</v>
      </c>
      <c r="B139" s="433" t="s">
        <v>1819</v>
      </c>
      <c r="C139" s="434" t="s">
        <v>1600</v>
      </c>
      <c r="D139" s="435" t="s">
        <v>1956</v>
      </c>
      <c r="E139" s="437">
        <v>0.25</v>
      </c>
      <c r="F139" s="436">
        <v>3001658</v>
      </c>
      <c r="G139" s="435">
        <v>3776720</v>
      </c>
      <c r="H139" s="621">
        <v>775063</v>
      </c>
      <c r="I139" s="622">
        <v>77506300</v>
      </c>
      <c r="J139" s="623" t="s">
        <v>1998</v>
      </c>
      <c r="K139" s="366"/>
      <c r="L139" s="366"/>
      <c r="M139" s="366"/>
      <c r="N139" s="366"/>
      <c r="O139" s="366"/>
      <c r="P139" s="366"/>
      <c r="Q139" s="366"/>
      <c r="R139" s="366"/>
      <c r="S139" s="366"/>
      <c r="T139" s="366"/>
      <c r="U139" s="366"/>
      <c r="V139" s="366"/>
      <c r="W139" s="366"/>
      <c r="X139" s="366"/>
      <c r="Y139" s="366"/>
      <c r="Z139" s="366"/>
      <c r="AA139" s="366"/>
      <c r="AB139" s="366"/>
      <c r="AC139" s="366"/>
      <c r="AD139" s="366"/>
      <c r="AE139" s="366"/>
      <c r="AF139" s="366"/>
      <c r="AG139" s="366"/>
      <c r="AH139" s="366"/>
      <c r="AI139" s="366"/>
      <c r="AJ139" s="366"/>
      <c r="AK139" s="366"/>
    </row>
    <row r="140" spans="1:37" ht="12.75">
      <c r="A140" s="624">
        <v>74</v>
      </c>
      <c r="B140" s="439" t="s">
        <v>1138</v>
      </c>
      <c r="C140" s="456" t="s">
        <v>1999</v>
      </c>
      <c r="D140" s="440" t="s">
        <v>1956</v>
      </c>
      <c r="E140" s="458">
        <v>0.25</v>
      </c>
      <c r="F140" s="457">
        <v>1228396</v>
      </c>
      <c r="G140" s="440">
        <v>1535758</v>
      </c>
      <c r="H140" s="625">
        <v>307424</v>
      </c>
      <c r="I140" s="626">
        <v>30742400</v>
      </c>
      <c r="J140" s="627" t="s">
        <v>1997</v>
      </c>
      <c r="K140" s="366"/>
      <c r="L140" s="366"/>
      <c r="M140" s="366"/>
      <c r="N140" s="366"/>
      <c r="O140" s="366"/>
      <c r="P140" s="366"/>
      <c r="Q140" s="366"/>
      <c r="R140" s="366"/>
      <c r="S140" s="366"/>
      <c r="T140" s="366"/>
      <c r="U140" s="366"/>
      <c r="V140" s="366"/>
      <c r="W140" s="366"/>
      <c r="X140" s="366"/>
      <c r="Y140" s="366"/>
      <c r="Z140" s="366"/>
      <c r="AA140" s="366"/>
      <c r="AB140" s="366"/>
      <c r="AC140" s="366"/>
      <c r="AD140" s="366"/>
      <c r="AE140" s="366"/>
      <c r="AF140" s="366"/>
      <c r="AG140" s="366"/>
      <c r="AH140" s="366"/>
      <c r="AI140" s="366"/>
      <c r="AJ140" s="366"/>
      <c r="AK140" s="366"/>
    </row>
    <row r="141" spans="1:37" ht="12.75">
      <c r="A141" s="620">
        <v>75</v>
      </c>
      <c r="B141" s="433" t="s">
        <v>2000</v>
      </c>
      <c r="C141" s="434" t="s">
        <v>1600</v>
      </c>
      <c r="D141" s="435" t="s">
        <v>1956</v>
      </c>
      <c r="E141" s="437">
        <v>0.24</v>
      </c>
      <c r="F141" s="436">
        <v>1038601</v>
      </c>
      <c r="G141" s="435">
        <v>1287864</v>
      </c>
      <c r="H141" s="621">
        <v>249264</v>
      </c>
      <c r="I141" s="622">
        <v>24926400</v>
      </c>
      <c r="J141" s="623" t="s">
        <v>2001</v>
      </c>
      <c r="K141" s="366"/>
      <c r="L141" s="366"/>
      <c r="M141" s="366"/>
      <c r="N141" s="366"/>
      <c r="O141" s="366"/>
      <c r="P141" s="366"/>
      <c r="Q141" s="366"/>
      <c r="R141" s="366"/>
      <c r="S141" s="366"/>
      <c r="T141" s="366"/>
      <c r="U141" s="366"/>
      <c r="V141" s="366"/>
      <c r="W141" s="366"/>
      <c r="X141" s="366"/>
      <c r="Y141" s="366"/>
      <c r="Z141" s="366"/>
      <c r="AA141" s="366"/>
      <c r="AB141" s="366"/>
      <c r="AC141" s="366"/>
      <c r="AD141" s="366"/>
      <c r="AE141" s="366"/>
      <c r="AF141" s="366"/>
      <c r="AG141" s="366"/>
      <c r="AH141" s="366"/>
      <c r="AI141" s="366"/>
      <c r="AJ141" s="366"/>
      <c r="AK141" s="366"/>
    </row>
    <row r="142" spans="1:37" ht="12.75">
      <c r="A142" s="624">
        <v>76</v>
      </c>
      <c r="B142" s="439" t="s">
        <v>1340</v>
      </c>
      <c r="C142" s="456" t="s">
        <v>936</v>
      </c>
      <c r="D142" s="440" t="s">
        <v>1956</v>
      </c>
      <c r="E142" s="458">
        <v>0.06</v>
      </c>
      <c r="F142" s="457">
        <v>85052161</v>
      </c>
      <c r="G142" s="440">
        <v>90155290</v>
      </c>
      <c r="H142" s="625">
        <v>5103129.6</v>
      </c>
      <c r="I142" s="626">
        <v>510312959.99999994</v>
      </c>
      <c r="J142" s="627" t="s">
        <v>2001</v>
      </c>
      <c r="K142" s="366"/>
      <c r="L142" s="366"/>
      <c r="M142" s="366"/>
      <c r="N142" s="366"/>
      <c r="O142" s="366"/>
      <c r="P142" s="366"/>
      <c r="Q142" s="366"/>
      <c r="R142" s="366"/>
      <c r="S142" s="366"/>
      <c r="T142" s="366"/>
      <c r="U142" s="366"/>
      <c r="V142" s="366"/>
      <c r="W142" s="366"/>
      <c r="X142" s="366"/>
      <c r="Y142" s="366"/>
      <c r="Z142" s="366"/>
      <c r="AA142" s="366"/>
      <c r="AB142" s="366"/>
      <c r="AC142" s="366"/>
      <c r="AD142" s="366"/>
      <c r="AE142" s="366"/>
      <c r="AF142" s="366"/>
      <c r="AG142" s="366"/>
      <c r="AH142" s="366"/>
      <c r="AI142" s="366"/>
      <c r="AJ142" s="366"/>
      <c r="AK142" s="366"/>
    </row>
    <row r="143" spans="1:37" ht="12.75">
      <c r="A143" s="620">
        <v>77</v>
      </c>
      <c r="B143" s="433" t="s">
        <v>1693</v>
      </c>
      <c r="C143" s="434" t="s">
        <v>936</v>
      </c>
      <c r="D143" s="435" t="s">
        <v>1956</v>
      </c>
      <c r="E143" s="437">
        <v>0.08</v>
      </c>
      <c r="F143" s="436">
        <v>82339629</v>
      </c>
      <c r="G143" s="435">
        <v>88926787</v>
      </c>
      <c r="H143" s="621">
        <v>6587158.82</v>
      </c>
      <c r="I143" s="622">
        <v>658715882</v>
      </c>
      <c r="J143" s="623" t="s">
        <v>1888</v>
      </c>
      <c r="K143" s="366"/>
      <c r="L143" s="366"/>
      <c r="M143" s="366"/>
      <c r="N143" s="366"/>
      <c r="O143" s="366"/>
      <c r="P143" s="366"/>
      <c r="Q143" s="366"/>
      <c r="R143" s="366"/>
      <c r="S143" s="366"/>
      <c r="T143" s="366"/>
      <c r="U143" s="366"/>
      <c r="V143" s="366"/>
      <c r="W143" s="366"/>
      <c r="X143" s="366"/>
      <c r="Y143" s="366"/>
      <c r="Z143" s="366"/>
      <c r="AA143" s="366"/>
      <c r="AB143" s="366"/>
      <c r="AC143" s="366"/>
      <c r="AD143" s="366"/>
      <c r="AE143" s="366"/>
      <c r="AF143" s="366"/>
      <c r="AG143" s="366"/>
      <c r="AH143" s="366"/>
      <c r="AI143" s="366"/>
      <c r="AJ143" s="366"/>
      <c r="AK143" s="366"/>
    </row>
    <row r="144" spans="1:37" ht="12.75">
      <c r="A144" s="624">
        <v>78</v>
      </c>
      <c r="B144" s="439" t="s">
        <v>1774</v>
      </c>
      <c r="C144" s="456" t="s">
        <v>1600</v>
      </c>
      <c r="D144" s="440" t="s">
        <v>1956</v>
      </c>
      <c r="E144" s="458">
        <v>0.15</v>
      </c>
      <c r="F144" s="457">
        <v>960501</v>
      </c>
      <c r="G144" s="440">
        <v>1104575</v>
      </c>
      <c r="H144" s="625">
        <v>144075</v>
      </c>
      <c r="I144" s="626">
        <v>14407500</v>
      </c>
      <c r="J144" s="627" t="s">
        <v>1888</v>
      </c>
      <c r="K144" s="366"/>
      <c r="L144" s="366"/>
      <c r="M144" s="366"/>
      <c r="N144" s="366"/>
      <c r="O144" s="366"/>
      <c r="P144" s="366"/>
      <c r="Q144" s="366"/>
      <c r="R144" s="366"/>
      <c r="S144" s="366"/>
      <c r="T144" s="366"/>
      <c r="U144" s="366"/>
      <c r="V144" s="366"/>
      <c r="W144" s="366"/>
      <c r="X144" s="366"/>
      <c r="Y144" s="366"/>
      <c r="Z144" s="366"/>
      <c r="AA144" s="366"/>
      <c r="AB144" s="366"/>
      <c r="AC144" s="366"/>
      <c r="AD144" s="366"/>
      <c r="AE144" s="366"/>
      <c r="AF144" s="366"/>
      <c r="AG144" s="366"/>
      <c r="AH144" s="366"/>
      <c r="AI144" s="366"/>
      <c r="AJ144" s="366"/>
      <c r="AK144" s="366"/>
    </row>
    <row r="145" spans="1:37" ht="12.75">
      <c r="A145" s="620">
        <v>79</v>
      </c>
      <c r="B145" s="433" t="s">
        <v>1532</v>
      </c>
      <c r="C145" s="434" t="s">
        <v>1600</v>
      </c>
      <c r="D145" s="435" t="s">
        <v>1956</v>
      </c>
      <c r="E145" s="437">
        <v>0.1</v>
      </c>
      <c r="F145" s="436">
        <v>1771001</v>
      </c>
      <c r="G145" s="435">
        <v>1948100</v>
      </c>
      <c r="H145" s="621">
        <v>177100</v>
      </c>
      <c r="I145" s="622">
        <v>17710000</v>
      </c>
      <c r="J145" s="623" t="s">
        <v>2002</v>
      </c>
      <c r="K145" s="366"/>
      <c r="L145" s="366"/>
      <c r="M145" s="366"/>
      <c r="N145" s="366"/>
      <c r="O145" s="366"/>
      <c r="P145" s="366"/>
      <c r="Q145" s="366"/>
      <c r="R145" s="366"/>
      <c r="S145" s="366"/>
      <c r="T145" s="366"/>
      <c r="U145" s="366"/>
      <c r="V145" s="366"/>
      <c r="W145" s="366"/>
      <c r="X145" s="366"/>
      <c r="Y145" s="366"/>
      <c r="Z145" s="366"/>
      <c r="AA145" s="366"/>
      <c r="AB145" s="366"/>
      <c r="AC145" s="366"/>
      <c r="AD145" s="366"/>
      <c r="AE145" s="366"/>
      <c r="AF145" s="366"/>
      <c r="AG145" s="366"/>
      <c r="AH145" s="366"/>
      <c r="AI145" s="366"/>
      <c r="AJ145" s="366"/>
      <c r="AK145" s="366"/>
    </row>
    <row r="146" spans="1:37" ht="12.75">
      <c r="A146" s="624">
        <v>80</v>
      </c>
      <c r="B146" s="439" t="s">
        <v>1463</v>
      </c>
      <c r="C146" s="456" t="s">
        <v>453</v>
      </c>
      <c r="D146" s="440" t="s">
        <v>1956</v>
      </c>
      <c r="E146" s="458">
        <v>0.01</v>
      </c>
      <c r="F146" s="457">
        <v>5263951</v>
      </c>
      <c r="G146" s="440">
        <v>5316589</v>
      </c>
      <c r="H146" s="625">
        <v>52640</v>
      </c>
      <c r="I146" s="626">
        <v>5264000</v>
      </c>
      <c r="J146" s="627" t="s">
        <v>2003</v>
      </c>
      <c r="K146" s="366"/>
      <c r="L146" s="366"/>
      <c r="M146" s="366"/>
      <c r="N146" s="366"/>
      <c r="O146" s="366"/>
      <c r="P146" s="366"/>
      <c r="Q146" s="366"/>
      <c r="R146" s="366"/>
      <c r="S146" s="366"/>
      <c r="T146" s="366"/>
      <c r="U146" s="366"/>
      <c r="V146" s="366"/>
      <c r="W146" s="366"/>
      <c r="X146" s="366"/>
      <c r="Y146" s="366"/>
      <c r="Z146" s="366"/>
      <c r="AA146" s="366"/>
      <c r="AB146" s="366"/>
      <c r="AC146" s="366"/>
      <c r="AD146" s="366"/>
      <c r="AE146" s="366"/>
      <c r="AF146" s="366"/>
      <c r="AG146" s="366"/>
      <c r="AH146" s="366"/>
      <c r="AI146" s="366"/>
      <c r="AJ146" s="366"/>
      <c r="AK146" s="366"/>
    </row>
    <row r="147" spans="1:37" ht="12.75">
      <c r="A147" s="620">
        <v>81</v>
      </c>
      <c r="B147" s="433" t="s">
        <v>1521</v>
      </c>
      <c r="C147" s="434" t="s">
        <v>449</v>
      </c>
      <c r="D147" s="435" t="s">
        <v>1956</v>
      </c>
      <c r="E147" s="437">
        <v>0.15</v>
      </c>
      <c r="F147" s="436">
        <v>4006801</v>
      </c>
      <c r="G147" s="435">
        <v>4607820</v>
      </c>
      <c r="H147" s="621">
        <v>601020</v>
      </c>
      <c r="I147" s="622">
        <v>60102000</v>
      </c>
      <c r="J147" s="623" t="s">
        <v>2004</v>
      </c>
      <c r="K147" s="366"/>
      <c r="L147" s="366"/>
      <c r="M147" s="366"/>
      <c r="N147" s="366"/>
      <c r="O147" s="366"/>
      <c r="P147" s="366"/>
      <c r="Q147" s="366"/>
      <c r="R147" s="366"/>
      <c r="S147" s="366"/>
      <c r="T147" s="366"/>
      <c r="U147" s="366"/>
      <c r="V147" s="366"/>
      <c r="W147" s="366"/>
      <c r="X147" s="366"/>
      <c r="Y147" s="366"/>
      <c r="Z147" s="366"/>
      <c r="AA147" s="366"/>
      <c r="AB147" s="366"/>
      <c r="AC147" s="366"/>
      <c r="AD147" s="366"/>
      <c r="AE147" s="366"/>
      <c r="AF147" s="366"/>
      <c r="AG147" s="366"/>
      <c r="AH147" s="366"/>
      <c r="AI147" s="366"/>
      <c r="AJ147" s="366"/>
      <c r="AK147" s="366"/>
    </row>
    <row r="148" spans="1:37" ht="12.75">
      <c r="A148" s="624">
        <v>82</v>
      </c>
      <c r="B148" s="439" t="s">
        <v>203</v>
      </c>
      <c r="C148" s="456" t="s">
        <v>446</v>
      </c>
      <c r="D148" s="440" t="s">
        <v>1755</v>
      </c>
      <c r="E148" s="458">
        <v>0.12</v>
      </c>
      <c r="F148" s="457">
        <v>13346777</v>
      </c>
      <c r="G148" s="440">
        <v>14948389</v>
      </c>
      <c r="H148" s="625">
        <v>1601613</v>
      </c>
      <c r="I148" s="626">
        <v>160161300</v>
      </c>
      <c r="J148" s="627" t="s">
        <v>2005</v>
      </c>
      <c r="K148" s="366"/>
      <c r="L148" s="366"/>
      <c r="M148" s="366"/>
      <c r="N148" s="366"/>
      <c r="O148" s="366"/>
      <c r="P148" s="366"/>
      <c r="Q148" s="366"/>
      <c r="R148" s="366"/>
      <c r="S148" s="366"/>
      <c r="T148" s="366"/>
      <c r="U148" s="366"/>
      <c r="V148" s="366"/>
      <c r="W148" s="366"/>
      <c r="X148" s="366"/>
      <c r="Y148" s="366"/>
      <c r="Z148" s="366"/>
      <c r="AA148" s="366"/>
      <c r="AB148" s="366"/>
      <c r="AC148" s="366"/>
      <c r="AD148" s="366"/>
      <c r="AE148" s="366"/>
      <c r="AF148" s="366"/>
      <c r="AG148" s="366"/>
      <c r="AH148" s="366"/>
      <c r="AI148" s="366"/>
      <c r="AJ148" s="366"/>
      <c r="AK148" s="366"/>
    </row>
    <row r="149" spans="1:37" ht="12.75">
      <c r="A149" s="620">
        <v>83</v>
      </c>
      <c r="B149" s="433" t="s">
        <v>434</v>
      </c>
      <c r="C149" s="434" t="s">
        <v>936</v>
      </c>
      <c r="D149" s="435" t="s">
        <v>1956</v>
      </c>
      <c r="E149" s="437">
        <v>0.12</v>
      </c>
      <c r="F149" s="436">
        <v>80432211</v>
      </c>
      <c r="G149" s="435">
        <v>90118454</v>
      </c>
      <c r="H149" s="621">
        <v>9686244</v>
      </c>
      <c r="I149" s="622">
        <v>968624400</v>
      </c>
      <c r="J149" s="623" t="s">
        <v>2005</v>
      </c>
      <c r="K149" s="366"/>
      <c r="L149" s="366"/>
      <c r="M149" s="366"/>
      <c r="N149" s="366"/>
      <c r="O149" s="366"/>
      <c r="P149" s="366"/>
      <c r="Q149" s="366"/>
      <c r="R149" s="366"/>
      <c r="S149" s="366"/>
      <c r="T149" s="366"/>
      <c r="U149" s="366"/>
      <c r="V149" s="366"/>
      <c r="W149" s="366"/>
      <c r="X149" s="366"/>
      <c r="Y149" s="366"/>
      <c r="Z149" s="366"/>
      <c r="AA149" s="366"/>
      <c r="AB149" s="366"/>
      <c r="AC149" s="366"/>
      <c r="AD149" s="366"/>
      <c r="AE149" s="366"/>
      <c r="AF149" s="366"/>
      <c r="AG149" s="366"/>
      <c r="AH149" s="366"/>
      <c r="AI149" s="366"/>
      <c r="AJ149" s="366"/>
      <c r="AK149" s="366"/>
    </row>
    <row r="150" spans="1:37" ht="12.75">
      <c r="A150" s="624">
        <v>84</v>
      </c>
      <c r="B150" s="439" t="s">
        <v>2006</v>
      </c>
      <c r="C150" s="456" t="s">
        <v>449</v>
      </c>
      <c r="D150" s="440" t="s">
        <v>2022</v>
      </c>
      <c r="E150" s="458" t="s">
        <v>2019</v>
      </c>
      <c r="F150" s="457">
        <v>8090776</v>
      </c>
      <c r="G150" s="440">
        <v>8480057</v>
      </c>
      <c r="H150" s="625">
        <v>389281.86</v>
      </c>
      <c r="I150" s="626">
        <v>38928186</v>
      </c>
      <c r="J150" s="627" t="s">
        <v>2008</v>
      </c>
      <c r="K150" s="366"/>
      <c r="L150" s="366"/>
      <c r="M150" s="366"/>
      <c r="N150" s="366"/>
      <c r="O150" s="366"/>
      <c r="P150" s="366"/>
      <c r="Q150" s="366"/>
      <c r="R150" s="366"/>
      <c r="S150" s="366"/>
      <c r="T150" s="366"/>
      <c r="U150" s="366"/>
      <c r="V150" s="366"/>
      <c r="W150" s="366"/>
      <c r="X150" s="366"/>
      <c r="Y150" s="366"/>
      <c r="Z150" s="366"/>
      <c r="AA150" s="366"/>
      <c r="AB150" s="366"/>
      <c r="AC150" s="366"/>
      <c r="AD150" s="366"/>
      <c r="AE150" s="366"/>
      <c r="AF150" s="366"/>
      <c r="AG150" s="366"/>
      <c r="AH150" s="366"/>
      <c r="AI150" s="366"/>
      <c r="AJ150" s="366"/>
      <c r="AK150" s="366"/>
    </row>
    <row r="151" spans="1:37" ht="12.75">
      <c r="A151" s="620">
        <v>85</v>
      </c>
      <c r="B151" s="433" t="s">
        <v>2009</v>
      </c>
      <c r="C151" s="434" t="s">
        <v>1600</v>
      </c>
      <c r="D151" s="435" t="s">
        <v>1956</v>
      </c>
      <c r="E151" s="437">
        <v>0.15</v>
      </c>
      <c r="F151" s="436">
        <v>1408751</v>
      </c>
      <c r="G151" s="435">
        <v>1620063</v>
      </c>
      <c r="H151" s="621">
        <v>211312.5</v>
      </c>
      <c r="I151" s="622">
        <v>21131250</v>
      </c>
      <c r="J151" s="623" t="s">
        <v>2010</v>
      </c>
      <c r="K151" s="366"/>
      <c r="L151" s="366"/>
      <c r="M151" s="366"/>
      <c r="N151" s="366"/>
      <c r="O151" s="366"/>
      <c r="P151" s="366"/>
      <c r="Q151" s="366"/>
      <c r="R151" s="366"/>
      <c r="S151" s="366"/>
      <c r="T151" s="366"/>
      <c r="U151" s="366"/>
      <c r="V151" s="366"/>
      <c r="W151" s="366"/>
      <c r="X151" s="366"/>
      <c r="Y151" s="366"/>
      <c r="Z151" s="366"/>
      <c r="AA151" s="366"/>
      <c r="AB151" s="366"/>
      <c r="AC151" s="366"/>
      <c r="AD151" s="366"/>
      <c r="AE151" s="366"/>
      <c r="AF151" s="366"/>
      <c r="AG151" s="366"/>
      <c r="AH151" s="366"/>
      <c r="AI151" s="366"/>
      <c r="AJ151" s="366"/>
      <c r="AK151" s="366"/>
    </row>
    <row r="152" spans="1:37" ht="12.75">
      <c r="A152" s="624">
        <v>86</v>
      </c>
      <c r="B152" s="439" t="s">
        <v>2011</v>
      </c>
      <c r="C152" s="456" t="s">
        <v>2012</v>
      </c>
      <c r="D152" s="440" t="s">
        <v>1956</v>
      </c>
      <c r="E152" s="458">
        <v>0.15</v>
      </c>
      <c r="F152" s="457">
        <v>3457801</v>
      </c>
      <c r="G152" s="440">
        <v>3976470</v>
      </c>
      <c r="H152" s="625">
        <v>518670</v>
      </c>
      <c r="I152" s="626">
        <v>51867000</v>
      </c>
      <c r="J152" s="627" t="s">
        <v>2013</v>
      </c>
      <c r="K152" s="366"/>
      <c r="L152" s="366"/>
      <c r="M152" s="366"/>
      <c r="N152" s="366"/>
      <c r="O152" s="366"/>
      <c r="P152" s="366"/>
      <c r="Q152" s="366"/>
      <c r="R152" s="366"/>
      <c r="S152" s="366"/>
      <c r="T152" s="366"/>
      <c r="U152" s="366"/>
      <c r="V152" s="366"/>
      <c r="W152" s="366"/>
      <c r="X152" s="366"/>
      <c r="Y152" s="366"/>
      <c r="Z152" s="366"/>
      <c r="AA152" s="366"/>
      <c r="AB152" s="366"/>
      <c r="AC152" s="366"/>
      <c r="AD152" s="366"/>
      <c r="AE152" s="366"/>
      <c r="AF152" s="366"/>
      <c r="AG152" s="366"/>
      <c r="AH152" s="366"/>
      <c r="AI152" s="366"/>
      <c r="AJ152" s="366"/>
      <c r="AK152" s="366"/>
    </row>
    <row r="153" spans="1:37" ht="12.75">
      <c r="A153" s="620">
        <v>87</v>
      </c>
      <c r="B153" s="433" t="s">
        <v>1307</v>
      </c>
      <c r="C153" s="434" t="s">
        <v>1600</v>
      </c>
      <c r="D153" s="435" t="s">
        <v>1956</v>
      </c>
      <c r="E153" s="437">
        <v>0.2</v>
      </c>
      <c r="F153" s="436">
        <v>900001</v>
      </c>
      <c r="G153" s="435">
        <v>1020000</v>
      </c>
      <c r="H153" s="621">
        <v>120000</v>
      </c>
      <c r="I153" s="622">
        <v>12000000</v>
      </c>
      <c r="J153" s="623" t="s">
        <v>2013</v>
      </c>
      <c r="K153" s="366"/>
      <c r="L153" s="366"/>
      <c r="M153" s="366"/>
      <c r="N153" s="366"/>
      <c r="O153" s="366"/>
      <c r="P153" s="366"/>
      <c r="Q153" s="366"/>
      <c r="R153" s="366"/>
      <c r="S153" s="366"/>
      <c r="T153" s="366"/>
      <c r="U153" s="366"/>
      <c r="V153" s="366"/>
      <c r="W153" s="366"/>
      <c r="X153" s="366"/>
      <c r="Y153" s="366"/>
      <c r="Z153" s="366"/>
      <c r="AA153" s="366"/>
      <c r="AB153" s="366"/>
      <c r="AC153" s="366"/>
      <c r="AD153" s="366"/>
      <c r="AE153" s="366"/>
      <c r="AF153" s="366"/>
      <c r="AG153" s="366"/>
      <c r="AH153" s="366"/>
      <c r="AI153" s="366"/>
      <c r="AJ153" s="366"/>
      <c r="AK153" s="366"/>
    </row>
    <row r="154" spans="1:37" ht="12.75">
      <c r="A154" s="624">
        <v>88</v>
      </c>
      <c r="B154" s="439" t="s">
        <v>1728</v>
      </c>
      <c r="C154" s="456" t="s">
        <v>446</v>
      </c>
      <c r="D154" s="440" t="s">
        <v>1755</v>
      </c>
      <c r="E154" s="458">
        <v>0.135</v>
      </c>
      <c r="F154" s="457">
        <v>26497275</v>
      </c>
      <c r="G154" s="440">
        <v>30074406</v>
      </c>
      <c r="H154" s="625">
        <v>3577132</v>
      </c>
      <c r="I154" s="626">
        <v>357713200</v>
      </c>
      <c r="J154" s="627" t="s">
        <v>1892</v>
      </c>
      <c r="K154" s="366"/>
      <c r="L154" s="366"/>
      <c r="M154" s="366"/>
      <c r="N154" s="366"/>
      <c r="O154" s="366"/>
      <c r="P154" s="366"/>
      <c r="Q154" s="366"/>
      <c r="R154" s="366"/>
      <c r="S154" s="366"/>
      <c r="T154" s="366"/>
      <c r="U154" s="366"/>
      <c r="V154" s="366"/>
      <c r="W154" s="366"/>
      <c r="X154" s="366"/>
      <c r="Y154" s="366"/>
      <c r="Z154" s="366"/>
      <c r="AA154" s="366"/>
      <c r="AB154" s="366"/>
      <c r="AC154" s="366"/>
      <c r="AD154" s="366"/>
      <c r="AE154" s="366"/>
      <c r="AF154" s="366"/>
      <c r="AG154" s="366"/>
      <c r="AH154" s="366"/>
      <c r="AI154" s="366"/>
      <c r="AJ154" s="366"/>
      <c r="AK154" s="366"/>
    </row>
    <row r="155" spans="1:37" ht="12.75">
      <c r="A155" s="620">
        <v>89</v>
      </c>
      <c r="B155" s="433" t="s">
        <v>1933</v>
      </c>
      <c r="C155" s="434" t="s">
        <v>1600</v>
      </c>
      <c r="D155" s="435" t="s">
        <v>1956</v>
      </c>
      <c r="E155" s="437">
        <v>0.4275</v>
      </c>
      <c r="F155" s="436">
        <v>756001</v>
      </c>
      <c r="G155" s="435">
        <v>1079190</v>
      </c>
      <c r="H155" s="621">
        <v>323190</v>
      </c>
      <c r="I155" s="622">
        <v>32319000</v>
      </c>
      <c r="J155" s="623" t="s">
        <v>1892</v>
      </c>
      <c r="K155" s="366"/>
      <c r="L155" s="366"/>
      <c r="M155" s="366"/>
      <c r="N155" s="366"/>
      <c r="O155" s="366"/>
      <c r="P155" s="366"/>
      <c r="Q155" s="366"/>
      <c r="R155" s="366"/>
      <c r="S155" s="366"/>
      <c r="T155" s="366"/>
      <c r="U155" s="366"/>
      <c r="V155" s="366"/>
      <c r="W155" s="366"/>
      <c r="X155" s="366"/>
      <c r="Y155" s="366"/>
      <c r="Z155" s="366"/>
      <c r="AA155" s="366"/>
      <c r="AB155" s="366"/>
      <c r="AC155" s="366"/>
      <c r="AD155" s="366"/>
      <c r="AE155" s="366"/>
      <c r="AF155" s="366"/>
      <c r="AG155" s="366"/>
      <c r="AH155" s="366"/>
      <c r="AI155" s="366"/>
      <c r="AJ155" s="366"/>
      <c r="AK155" s="366"/>
    </row>
    <row r="156" spans="1:37" ht="12.75">
      <c r="A156" s="624">
        <v>90</v>
      </c>
      <c r="B156" s="439" t="s">
        <v>1715</v>
      </c>
      <c r="C156" s="456" t="s">
        <v>446</v>
      </c>
      <c r="D156" s="440" t="s">
        <v>1755</v>
      </c>
      <c r="E156" s="458">
        <v>0.08</v>
      </c>
      <c r="F156" s="457">
        <v>8910001</v>
      </c>
      <c r="G156" s="440">
        <v>9385200</v>
      </c>
      <c r="H156" s="625">
        <v>475200</v>
      </c>
      <c r="I156" s="626">
        <v>47520000</v>
      </c>
      <c r="J156" s="627" t="s">
        <v>1929</v>
      </c>
      <c r="K156" s="366"/>
      <c r="L156" s="366"/>
      <c r="M156" s="366"/>
      <c r="N156" s="366"/>
      <c r="O156" s="366"/>
      <c r="P156" s="366"/>
      <c r="Q156" s="366"/>
      <c r="R156" s="366"/>
      <c r="S156" s="366"/>
      <c r="T156" s="366"/>
      <c r="U156" s="366"/>
      <c r="V156" s="366"/>
      <c r="W156" s="366"/>
      <c r="X156" s="366"/>
      <c r="Y156" s="366"/>
      <c r="Z156" s="366"/>
      <c r="AA156" s="366"/>
      <c r="AB156" s="366"/>
      <c r="AC156" s="366"/>
      <c r="AD156" s="366"/>
      <c r="AE156" s="366"/>
      <c r="AF156" s="366"/>
      <c r="AG156" s="366"/>
      <c r="AH156" s="366"/>
      <c r="AI156" s="366"/>
      <c r="AJ156" s="366"/>
      <c r="AK156" s="366"/>
    </row>
    <row r="157" spans="1:37" ht="12.75">
      <c r="A157" s="620">
        <v>91</v>
      </c>
      <c r="B157" s="433" t="s">
        <v>2014</v>
      </c>
      <c r="C157" s="434" t="s">
        <v>1600</v>
      </c>
      <c r="D157" s="435" t="s">
        <v>1956</v>
      </c>
      <c r="E157" s="437">
        <v>0.29</v>
      </c>
      <c r="F157" s="436">
        <v>720751</v>
      </c>
      <c r="G157" s="435">
        <v>860095</v>
      </c>
      <c r="H157" s="621">
        <v>139345</v>
      </c>
      <c r="I157" s="622">
        <v>13934500</v>
      </c>
      <c r="J157" s="623" t="s">
        <v>1930</v>
      </c>
      <c r="K157" s="366"/>
      <c r="L157" s="366"/>
      <c r="M157" s="366"/>
      <c r="N157" s="366"/>
      <c r="O157" s="366"/>
      <c r="P157" s="366"/>
      <c r="Q157" s="366"/>
      <c r="R157" s="366"/>
      <c r="S157" s="366"/>
      <c r="T157" s="366"/>
      <c r="U157" s="366"/>
      <c r="V157" s="366"/>
      <c r="W157" s="366"/>
      <c r="X157" s="366"/>
      <c r="Y157" s="366"/>
      <c r="Z157" s="366"/>
      <c r="AA157" s="366"/>
      <c r="AB157" s="366"/>
      <c r="AC157" s="366"/>
      <c r="AD157" s="366"/>
      <c r="AE157" s="366"/>
      <c r="AF157" s="366"/>
      <c r="AG157" s="366"/>
      <c r="AH157" s="366"/>
      <c r="AI157" s="366"/>
      <c r="AJ157" s="366"/>
      <c r="AK157" s="366"/>
    </row>
    <row r="158" spans="1:37" ht="12.75">
      <c r="A158" s="624">
        <v>92</v>
      </c>
      <c r="B158" s="439" t="s">
        <v>236</v>
      </c>
      <c r="C158" s="456" t="s">
        <v>936</v>
      </c>
      <c r="D158" s="440" t="s">
        <v>2007</v>
      </c>
      <c r="E158" s="458" t="s">
        <v>2020</v>
      </c>
      <c r="F158" s="457">
        <v>71633951</v>
      </c>
      <c r="G158" s="440">
        <v>86855732</v>
      </c>
      <c r="H158" s="625">
        <v>15221781.39</v>
      </c>
      <c r="I158" s="626">
        <v>1522178139</v>
      </c>
      <c r="J158" s="627" t="s">
        <v>2015</v>
      </c>
      <c r="K158" s="366"/>
      <c r="L158" s="366"/>
      <c r="M158" s="366"/>
      <c r="N158" s="366"/>
      <c r="O158" s="366"/>
      <c r="P158" s="366"/>
      <c r="Q158" s="366"/>
      <c r="R158" s="366"/>
      <c r="S158" s="366"/>
      <c r="T158" s="366"/>
      <c r="U158" s="366"/>
      <c r="V158" s="366"/>
      <c r="W158" s="366"/>
      <c r="X158" s="366"/>
      <c r="Y158" s="366"/>
      <c r="Z158" s="366"/>
      <c r="AA158" s="366"/>
      <c r="AB158" s="366"/>
      <c r="AC158" s="366"/>
      <c r="AD158" s="366"/>
      <c r="AE158" s="366"/>
      <c r="AF158" s="366"/>
      <c r="AG158" s="366"/>
      <c r="AH158" s="366"/>
      <c r="AI158" s="366"/>
      <c r="AJ158" s="366"/>
      <c r="AK158" s="366"/>
    </row>
    <row r="159" spans="1:37" ht="12.75">
      <c r="A159" s="620">
        <v>93</v>
      </c>
      <c r="B159" s="433" t="s">
        <v>1336</v>
      </c>
      <c r="C159" s="434" t="s">
        <v>453</v>
      </c>
      <c r="D159" s="435" t="s">
        <v>2016</v>
      </c>
      <c r="E159" s="437">
        <v>0.17</v>
      </c>
      <c r="F159" s="436">
        <v>5000001</v>
      </c>
      <c r="G159" s="435">
        <v>5850000</v>
      </c>
      <c r="H159" s="621">
        <v>850000</v>
      </c>
      <c r="I159" s="622">
        <v>85000000</v>
      </c>
      <c r="J159" s="623" t="s">
        <v>2017</v>
      </c>
      <c r="K159" s="366"/>
      <c r="L159" s="366"/>
      <c r="M159" s="366"/>
      <c r="N159" s="366"/>
      <c r="O159" s="366"/>
      <c r="P159" s="366"/>
      <c r="Q159" s="366"/>
      <c r="R159" s="366"/>
      <c r="S159" s="366"/>
      <c r="T159" s="366"/>
      <c r="U159" s="366"/>
      <c r="V159" s="366"/>
      <c r="W159" s="366"/>
      <c r="X159" s="366"/>
      <c r="Y159" s="366"/>
      <c r="Z159" s="366"/>
      <c r="AA159" s="366"/>
      <c r="AB159" s="366"/>
      <c r="AC159" s="366"/>
      <c r="AD159" s="366"/>
      <c r="AE159" s="366"/>
      <c r="AF159" s="366"/>
      <c r="AG159" s="366"/>
      <c r="AH159" s="366"/>
      <c r="AI159" s="366"/>
      <c r="AJ159" s="366"/>
      <c r="AK159" s="366"/>
    </row>
    <row r="160" spans="1:37" ht="13.5" thickBot="1">
      <c r="A160" s="624">
        <v>94</v>
      </c>
      <c r="B160" s="439" t="s">
        <v>713</v>
      </c>
      <c r="C160" s="456" t="s">
        <v>936</v>
      </c>
      <c r="D160" s="440" t="s">
        <v>1755</v>
      </c>
      <c r="E160" s="458">
        <v>0.1025</v>
      </c>
      <c r="F160" s="457">
        <v>72593107</v>
      </c>
      <c r="G160" s="440">
        <v>80033900</v>
      </c>
      <c r="H160" s="625">
        <v>7440793.12</v>
      </c>
      <c r="I160" s="626">
        <v>744079312</v>
      </c>
      <c r="J160" s="627" t="s">
        <v>2018</v>
      </c>
      <c r="K160" s="366"/>
      <c r="L160" s="366"/>
      <c r="M160" s="366"/>
      <c r="N160" s="366"/>
      <c r="O160" s="366"/>
      <c r="P160" s="366"/>
      <c r="Q160" s="366"/>
      <c r="R160" s="366"/>
      <c r="S160" s="366"/>
      <c r="T160" s="366"/>
      <c r="U160" s="366"/>
      <c r="V160" s="366"/>
      <c r="W160" s="366"/>
      <c r="X160" s="366"/>
      <c r="Y160" s="366"/>
      <c r="Z160" s="366"/>
      <c r="AA160" s="366"/>
      <c r="AB160" s="366"/>
      <c r="AC160" s="366"/>
      <c r="AD160" s="366"/>
      <c r="AE160" s="366"/>
      <c r="AF160" s="366"/>
      <c r="AG160" s="366"/>
      <c r="AH160" s="366"/>
      <c r="AI160" s="366"/>
      <c r="AJ160" s="366"/>
      <c r="AK160" s="366"/>
    </row>
    <row r="161" spans="1:37" s="693" customFormat="1" ht="26.25" customHeight="1" thickBot="1">
      <c r="A161" s="694">
        <v>94</v>
      </c>
      <c r="B161" s="493"/>
      <c r="C161" s="493"/>
      <c r="D161" s="493"/>
      <c r="E161" s="493"/>
      <c r="F161" s="493"/>
      <c r="G161" s="656" t="s">
        <v>39</v>
      </c>
      <c r="H161" s="657">
        <v>273024731.3878</v>
      </c>
      <c r="I161" s="657">
        <v>26702968468.78</v>
      </c>
      <c r="J161" s="493"/>
      <c r="K161" s="692"/>
      <c r="L161" s="692"/>
      <c r="M161" s="692"/>
      <c r="N161" s="692"/>
      <c r="O161" s="692"/>
      <c r="P161" s="692"/>
      <c r="Q161" s="692"/>
      <c r="R161" s="692"/>
      <c r="S161" s="692"/>
      <c r="T161" s="692"/>
      <c r="U161" s="692"/>
      <c r="V161" s="692"/>
      <c r="W161" s="692"/>
      <c r="X161" s="692"/>
      <c r="Y161" s="692"/>
      <c r="Z161" s="692"/>
      <c r="AA161" s="692"/>
      <c r="AB161" s="692"/>
      <c r="AC161" s="692"/>
      <c r="AD161" s="692"/>
      <c r="AE161" s="692"/>
      <c r="AF161" s="692"/>
      <c r="AG161" s="692"/>
      <c r="AH161" s="692"/>
      <c r="AI161" s="692"/>
      <c r="AJ161" s="692"/>
      <c r="AK161" s="692"/>
    </row>
    <row r="162" spans="1:37" ht="12.75">
      <c r="A162" s="757" t="s">
        <v>1824</v>
      </c>
      <c r="B162" s="757"/>
      <c r="C162" s="757"/>
      <c r="D162" s="757"/>
      <c r="E162" s="757"/>
      <c r="F162" s="757"/>
      <c r="G162" s="757"/>
      <c r="H162" s="757"/>
      <c r="I162" s="757"/>
      <c r="J162" s="757"/>
      <c r="K162" s="366"/>
      <c r="L162" s="366"/>
      <c r="M162" s="366"/>
      <c r="N162" s="366"/>
      <c r="O162" s="366"/>
      <c r="P162" s="366"/>
      <c r="Q162" s="366"/>
      <c r="R162" s="366"/>
      <c r="S162" s="366"/>
      <c r="T162" s="366"/>
      <c r="U162" s="366"/>
      <c r="V162" s="366"/>
      <c r="W162" s="366"/>
      <c r="X162" s="366"/>
      <c r="Y162" s="366"/>
      <c r="Z162" s="366"/>
      <c r="AA162" s="366"/>
      <c r="AB162" s="366"/>
      <c r="AC162" s="366"/>
      <c r="AD162" s="366"/>
      <c r="AE162" s="366"/>
      <c r="AF162" s="366"/>
      <c r="AG162" s="366"/>
      <c r="AH162" s="366"/>
      <c r="AI162" s="366"/>
      <c r="AJ162" s="366"/>
      <c r="AK162" s="366"/>
    </row>
    <row r="163" spans="1:10" s="85" customFormat="1" ht="12.75">
      <c r="A163" s="199"/>
      <c r="B163" s="199"/>
      <c r="C163" s="199"/>
      <c r="D163" s="199"/>
      <c r="E163" s="199"/>
      <c r="F163" s="199"/>
      <c r="G163" s="199"/>
      <c r="H163" s="199"/>
      <c r="I163" s="199"/>
      <c r="J163" s="199"/>
    </row>
    <row r="164" spans="1:10" s="85" customFormat="1" ht="12.75">
      <c r="A164" s="199"/>
      <c r="B164" s="199"/>
      <c r="C164" s="199"/>
      <c r="D164" s="199"/>
      <c r="E164" s="199"/>
      <c r="F164" s="199"/>
      <c r="G164" s="199"/>
      <c r="H164" s="199"/>
      <c r="I164" s="199"/>
      <c r="J164" s="199"/>
    </row>
    <row r="165" spans="1:11" s="131" customFormat="1" ht="27" thickBot="1">
      <c r="A165" s="760" t="s">
        <v>2023</v>
      </c>
      <c r="B165" s="761"/>
      <c r="C165" s="761"/>
      <c r="D165" s="761"/>
      <c r="E165" s="761"/>
      <c r="F165" s="761"/>
      <c r="G165" s="761"/>
      <c r="H165" s="761"/>
      <c r="I165" s="761"/>
      <c r="J165" s="761"/>
      <c r="K165" s="541"/>
    </row>
    <row r="166" spans="1:11" s="131" customFormat="1" ht="13.5" thickTop="1">
      <c r="A166" s="746" t="s">
        <v>700</v>
      </c>
      <c r="B166" s="746" t="s">
        <v>1057</v>
      </c>
      <c r="C166" s="746" t="s">
        <v>900</v>
      </c>
      <c r="D166" s="758" t="s">
        <v>901</v>
      </c>
      <c r="E166" s="748" t="s">
        <v>2024</v>
      </c>
      <c r="F166" s="748" t="s">
        <v>1267</v>
      </c>
      <c r="G166" s="748" t="s">
        <v>2025</v>
      </c>
      <c r="H166" s="726" t="s">
        <v>1269</v>
      </c>
      <c r="I166" s="727" t="s">
        <v>2026</v>
      </c>
      <c r="J166" s="746" t="s">
        <v>263</v>
      </c>
      <c r="K166" s="748" t="s">
        <v>1058</v>
      </c>
    </row>
    <row r="167" spans="1:11" s="85" customFormat="1" ht="27" customHeight="1" thickBot="1">
      <c r="A167" s="747"/>
      <c r="B167" s="747"/>
      <c r="C167" s="747"/>
      <c r="D167" s="759"/>
      <c r="E167" s="749"/>
      <c r="F167" s="749"/>
      <c r="G167" s="749"/>
      <c r="H167" s="591" t="s">
        <v>1272</v>
      </c>
      <c r="I167" s="695" t="s">
        <v>1272</v>
      </c>
      <c r="J167" s="747"/>
      <c r="K167" s="749"/>
    </row>
    <row r="168" spans="1:11" s="85" customFormat="1" ht="39" thickTop="1">
      <c r="A168" s="592">
        <v>1</v>
      </c>
      <c r="B168" s="585" t="s">
        <v>1376</v>
      </c>
      <c r="C168" s="592">
        <v>1</v>
      </c>
      <c r="D168" s="696">
        <v>1830000</v>
      </c>
      <c r="E168" s="347">
        <f>D168-C168+1</f>
        <v>1830000</v>
      </c>
      <c r="F168" s="340">
        <v>1000</v>
      </c>
      <c r="G168" s="347">
        <f>E168*F168</f>
        <v>1830000000</v>
      </c>
      <c r="H168" s="556">
        <f>G168*20%</f>
        <v>366000000</v>
      </c>
      <c r="I168" s="697">
        <f>G168-H168</f>
        <v>1464000000</v>
      </c>
      <c r="J168" s="346" t="s">
        <v>1302</v>
      </c>
      <c r="K168" s="489" t="s">
        <v>1938</v>
      </c>
    </row>
    <row r="169" spans="1:11" s="85" customFormat="1" ht="38.25">
      <c r="A169" s="698">
        <v>2</v>
      </c>
      <c r="B169" s="728" t="s">
        <v>2027</v>
      </c>
      <c r="C169" s="698">
        <v>1</v>
      </c>
      <c r="D169" s="700">
        <v>2000000</v>
      </c>
      <c r="E169" s="701">
        <v>2000000</v>
      </c>
      <c r="F169" s="698">
        <v>1000</v>
      </c>
      <c r="G169" s="683">
        <f aca="true" t="shared" si="0" ref="G169:G179">E169*F169</f>
        <v>2000000000</v>
      </c>
      <c r="H169" s="701">
        <f>G169*20%</f>
        <v>400000000</v>
      </c>
      <c r="I169" s="702">
        <f>G169-H169</f>
        <v>1600000000</v>
      </c>
      <c r="J169" s="699" t="s">
        <v>1855</v>
      </c>
      <c r="K169" s="703" t="s">
        <v>2028</v>
      </c>
    </row>
    <row r="170" spans="1:11" s="85" customFormat="1" ht="25.5">
      <c r="A170" s="340">
        <v>3</v>
      </c>
      <c r="B170" s="585" t="s">
        <v>2029</v>
      </c>
      <c r="C170" s="592">
        <v>1</v>
      </c>
      <c r="D170" s="704">
        <v>2250000</v>
      </c>
      <c r="E170" s="561">
        <f>D170</f>
        <v>2250000</v>
      </c>
      <c r="F170" s="347">
        <v>1000</v>
      </c>
      <c r="G170" s="347">
        <f t="shared" si="0"/>
        <v>2250000000</v>
      </c>
      <c r="H170" s="556">
        <f>G170*20%</f>
        <v>450000000</v>
      </c>
      <c r="I170" s="705">
        <f>G170-H170</f>
        <v>1800000000</v>
      </c>
      <c r="J170" s="346" t="s">
        <v>1711</v>
      </c>
      <c r="K170" s="489" t="s">
        <v>2030</v>
      </c>
    </row>
    <row r="171" spans="1:11" s="85" customFormat="1" ht="25.5">
      <c r="A171" s="680">
        <v>4</v>
      </c>
      <c r="B171" s="706" t="s">
        <v>2031</v>
      </c>
      <c r="C171" s="678">
        <v>1</v>
      </c>
      <c r="D171" s="707">
        <v>1500000</v>
      </c>
      <c r="E171" s="681">
        <v>1500000</v>
      </c>
      <c r="F171" s="683">
        <v>1000</v>
      </c>
      <c r="G171" s="683">
        <f t="shared" si="0"/>
        <v>1500000000</v>
      </c>
      <c r="H171" s="684">
        <v>600000000</v>
      </c>
      <c r="I171" s="708">
        <v>900000000</v>
      </c>
      <c r="J171" s="679" t="s">
        <v>1711</v>
      </c>
      <c r="K171" s="709" t="s">
        <v>2032</v>
      </c>
    </row>
    <row r="172" spans="1:11" s="85" customFormat="1" ht="25.5">
      <c r="A172" s="340">
        <v>5</v>
      </c>
      <c r="B172" s="585" t="s">
        <v>2033</v>
      </c>
      <c r="C172" s="592">
        <v>1</v>
      </c>
      <c r="D172" s="704">
        <v>4000000</v>
      </c>
      <c r="E172" s="561">
        <v>4000000</v>
      </c>
      <c r="F172" s="347">
        <v>1000</v>
      </c>
      <c r="G172" s="347">
        <f t="shared" si="0"/>
        <v>4000000000</v>
      </c>
      <c r="H172" s="556">
        <v>1600000000</v>
      </c>
      <c r="I172" s="705">
        <v>2400000000</v>
      </c>
      <c r="J172" s="346" t="s">
        <v>2034</v>
      </c>
      <c r="K172" s="489" t="s">
        <v>2032</v>
      </c>
    </row>
    <row r="173" spans="1:11" s="85" customFormat="1" ht="25.5">
      <c r="A173" s="680">
        <v>6</v>
      </c>
      <c r="B173" s="706" t="s">
        <v>2035</v>
      </c>
      <c r="C173" s="678">
        <v>1</v>
      </c>
      <c r="D173" s="707">
        <v>3000000</v>
      </c>
      <c r="E173" s="681">
        <v>3000000</v>
      </c>
      <c r="F173" s="683">
        <v>1000</v>
      </c>
      <c r="G173" s="683">
        <f t="shared" si="0"/>
        <v>3000000000</v>
      </c>
      <c r="H173" s="684">
        <f aca="true" t="shared" si="1" ref="H173:H179">G173*0.4</f>
        <v>1200000000</v>
      </c>
      <c r="I173" s="708">
        <f aca="true" t="shared" si="2" ref="I173:I179">G173*0.6</f>
        <v>1800000000</v>
      </c>
      <c r="J173" s="679" t="s">
        <v>1290</v>
      </c>
      <c r="K173" s="709">
        <v>64237</v>
      </c>
    </row>
    <row r="174" spans="1:11" s="85" customFormat="1" ht="25.5">
      <c r="A174" s="363">
        <v>7</v>
      </c>
      <c r="B174" s="204" t="s">
        <v>2036</v>
      </c>
      <c r="C174" s="201">
        <v>1</v>
      </c>
      <c r="D174" s="710">
        <v>1000000</v>
      </c>
      <c r="E174" s="711">
        <v>1000000</v>
      </c>
      <c r="F174" s="712">
        <v>1000</v>
      </c>
      <c r="G174" s="712">
        <f t="shared" si="0"/>
        <v>1000000000</v>
      </c>
      <c r="H174" s="713">
        <f t="shared" si="1"/>
        <v>400000000</v>
      </c>
      <c r="I174" s="714">
        <f t="shared" si="2"/>
        <v>600000000</v>
      </c>
      <c r="J174" s="288" t="s">
        <v>2037</v>
      </c>
      <c r="K174" s="715" t="s">
        <v>2038</v>
      </c>
    </row>
    <row r="175" spans="1:11" s="85" customFormat="1" ht="38.25">
      <c r="A175" s="680">
        <v>8</v>
      </c>
      <c r="B175" s="706" t="s">
        <v>2039</v>
      </c>
      <c r="C175" s="678">
        <v>1</v>
      </c>
      <c r="D175" s="707">
        <v>2000000</v>
      </c>
      <c r="E175" s="681">
        <f>D175</f>
        <v>2000000</v>
      </c>
      <c r="F175" s="683">
        <v>1000</v>
      </c>
      <c r="G175" s="683">
        <f t="shared" si="0"/>
        <v>2000000000</v>
      </c>
      <c r="H175" s="684">
        <f t="shared" si="1"/>
        <v>800000000</v>
      </c>
      <c r="I175" s="708">
        <f t="shared" si="2"/>
        <v>1200000000</v>
      </c>
      <c r="J175" s="679" t="s">
        <v>1302</v>
      </c>
      <c r="K175" s="709" t="s">
        <v>1885</v>
      </c>
    </row>
    <row r="176" spans="1:11" s="85" customFormat="1" ht="25.5">
      <c r="A176" s="201">
        <v>9</v>
      </c>
      <c r="B176" s="204" t="s">
        <v>2040</v>
      </c>
      <c r="C176" s="201">
        <v>1</v>
      </c>
      <c r="D176" s="716">
        <v>2000000</v>
      </c>
      <c r="E176" s="711">
        <f>D176</f>
        <v>2000000</v>
      </c>
      <c r="F176" s="712">
        <v>1000</v>
      </c>
      <c r="G176" s="712">
        <f t="shared" si="0"/>
        <v>2000000000</v>
      </c>
      <c r="H176" s="713">
        <f t="shared" si="1"/>
        <v>800000000</v>
      </c>
      <c r="I176" s="714">
        <f t="shared" si="2"/>
        <v>1200000000</v>
      </c>
      <c r="J176" s="363" t="s">
        <v>1290</v>
      </c>
      <c r="K176" s="228" t="s">
        <v>2041</v>
      </c>
    </row>
    <row r="177" spans="1:11" s="85" customFormat="1" ht="25.5">
      <c r="A177" s="680">
        <v>10</v>
      </c>
      <c r="B177" s="706" t="s">
        <v>2042</v>
      </c>
      <c r="C177" s="678">
        <v>1</v>
      </c>
      <c r="D177" s="707">
        <v>3000000</v>
      </c>
      <c r="E177" s="681">
        <v>3000000</v>
      </c>
      <c r="F177" s="683">
        <v>1000</v>
      </c>
      <c r="G177" s="683">
        <f t="shared" si="0"/>
        <v>3000000000</v>
      </c>
      <c r="H177" s="684">
        <f t="shared" si="1"/>
        <v>1200000000</v>
      </c>
      <c r="I177" s="708">
        <f t="shared" si="2"/>
        <v>1800000000</v>
      </c>
      <c r="J177" s="679" t="s">
        <v>1292</v>
      </c>
      <c r="K177" s="709" t="s">
        <v>2043</v>
      </c>
    </row>
    <row r="178" spans="1:11" s="85" customFormat="1" ht="25.5">
      <c r="A178" s="201">
        <v>11</v>
      </c>
      <c r="B178" s="204" t="s">
        <v>2044</v>
      </c>
      <c r="C178" s="201">
        <v>1</v>
      </c>
      <c r="D178" s="716">
        <v>300000</v>
      </c>
      <c r="E178" s="711">
        <v>3000000</v>
      </c>
      <c r="F178" s="712">
        <v>1000</v>
      </c>
      <c r="G178" s="712">
        <f t="shared" si="0"/>
        <v>3000000000</v>
      </c>
      <c r="H178" s="713">
        <f t="shared" si="1"/>
        <v>1200000000</v>
      </c>
      <c r="I178" s="714">
        <f t="shared" si="2"/>
        <v>1800000000</v>
      </c>
      <c r="J178" s="363" t="s">
        <v>1339</v>
      </c>
      <c r="K178" s="228" t="s">
        <v>2045</v>
      </c>
    </row>
    <row r="179" spans="1:11" s="85" customFormat="1" ht="26.25" thickBot="1">
      <c r="A179" s="680">
        <v>12</v>
      </c>
      <c r="B179" s="706" t="s">
        <v>2047</v>
      </c>
      <c r="C179" s="678">
        <v>1</v>
      </c>
      <c r="D179" s="707">
        <v>4400000</v>
      </c>
      <c r="E179" s="681">
        <v>4400000</v>
      </c>
      <c r="F179" s="683">
        <v>1000</v>
      </c>
      <c r="G179" s="683">
        <f t="shared" si="0"/>
        <v>4400000000</v>
      </c>
      <c r="H179" s="684">
        <f t="shared" si="1"/>
        <v>1760000000</v>
      </c>
      <c r="I179" s="708">
        <f t="shared" si="2"/>
        <v>2640000000</v>
      </c>
      <c r="J179" s="679" t="s">
        <v>1294</v>
      </c>
      <c r="K179" s="709" t="s">
        <v>2046</v>
      </c>
    </row>
    <row r="180" spans="1:11" s="85" customFormat="1" ht="14.25" thickBot="1" thickTop="1">
      <c r="A180" s="720">
        <f>COUNT(A168:A179)</f>
        <v>12</v>
      </c>
      <c r="B180" s="717"/>
      <c r="C180" s="717"/>
      <c r="D180" s="718" t="s">
        <v>39</v>
      </c>
      <c r="E180" s="719">
        <f>SUM(E168:E176)</f>
        <v>19580000</v>
      </c>
      <c r="F180" s="720"/>
      <c r="G180" s="719">
        <f>SUM(G168:G179)</f>
        <v>29980000000</v>
      </c>
      <c r="H180" s="719">
        <f>SUM(H168:H179)</f>
        <v>10776000000</v>
      </c>
      <c r="I180" s="721">
        <f>SUM(I168:I179)</f>
        <v>19204000000</v>
      </c>
      <c r="J180" s="722"/>
      <c r="K180" s="723"/>
    </row>
    <row r="181" spans="1:11" s="85" customFormat="1" ht="13.5" thickTop="1">
      <c r="A181" s="570"/>
      <c r="B181" s="570"/>
      <c r="C181" s="570"/>
      <c r="D181" s="724"/>
      <c r="E181" s="570"/>
      <c r="F181" s="571"/>
      <c r="G181" s="570"/>
      <c r="H181" s="570"/>
      <c r="I181" s="725"/>
      <c r="J181" s="570"/>
      <c r="K181" s="362"/>
    </row>
    <row r="182" s="85" customFormat="1" ht="13.5" thickBot="1">
      <c r="C182" s="86"/>
    </row>
    <row r="183" spans="1:37" ht="12.75">
      <c r="A183" s="742" t="s">
        <v>1571</v>
      </c>
      <c r="B183" s="743"/>
      <c r="C183" s="743"/>
      <c r="D183" s="743"/>
      <c r="E183" s="743"/>
      <c r="F183" s="743"/>
      <c r="G183" s="658"/>
      <c r="H183" s="366"/>
      <c r="I183" s="366"/>
      <c r="J183" s="366"/>
      <c r="K183" s="366"/>
      <c r="L183" s="366"/>
      <c r="M183" s="366"/>
      <c r="N183" s="366"/>
      <c r="O183" s="366"/>
      <c r="P183" s="366"/>
      <c r="Q183" s="366"/>
      <c r="R183" s="366"/>
      <c r="S183" s="366"/>
      <c r="T183" s="366"/>
      <c r="U183" s="366"/>
      <c r="V183" s="366"/>
      <c r="W183" s="366"/>
      <c r="X183" s="366"/>
      <c r="Y183" s="366"/>
      <c r="Z183" s="366"/>
      <c r="AA183" s="366"/>
      <c r="AB183" s="366"/>
      <c r="AC183" s="366"/>
      <c r="AD183" s="366"/>
      <c r="AE183" s="366"/>
      <c r="AF183" s="366"/>
      <c r="AG183" s="366"/>
      <c r="AH183" s="366"/>
      <c r="AI183" s="366"/>
      <c r="AJ183" s="366"/>
      <c r="AK183" s="366"/>
    </row>
    <row r="184" spans="1:37" ht="15.75" customHeight="1" thickBot="1">
      <c r="A184" s="744"/>
      <c r="B184" s="745"/>
      <c r="C184" s="745"/>
      <c r="D184" s="745"/>
      <c r="E184" s="745"/>
      <c r="F184" s="745"/>
      <c r="G184" s="658"/>
      <c r="H184" s="366"/>
      <c r="I184" s="366"/>
      <c r="J184" s="366"/>
      <c r="K184" s="366"/>
      <c r="L184" s="366"/>
      <c r="M184" s="366"/>
      <c r="N184" s="366"/>
      <c r="O184" s="366"/>
      <c r="P184" s="366"/>
      <c r="Q184" s="366"/>
      <c r="R184" s="366"/>
      <c r="S184" s="366"/>
      <c r="T184" s="366"/>
      <c r="U184" s="366"/>
      <c r="V184" s="366"/>
      <c r="W184" s="366"/>
      <c r="X184" s="366"/>
      <c r="Y184" s="366"/>
      <c r="Z184" s="366"/>
      <c r="AA184" s="366"/>
      <c r="AB184" s="366"/>
      <c r="AC184" s="366"/>
      <c r="AD184" s="366"/>
      <c r="AE184" s="366"/>
      <c r="AF184" s="366"/>
      <c r="AG184" s="366"/>
      <c r="AH184" s="366"/>
      <c r="AI184" s="366"/>
      <c r="AJ184" s="366"/>
      <c r="AK184" s="366"/>
    </row>
    <row r="185" spans="1:37" ht="27" thickBot="1" thickTop="1">
      <c r="A185" s="729" t="s">
        <v>700</v>
      </c>
      <c r="B185" s="730" t="s">
        <v>1258</v>
      </c>
      <c r="C185" s="730" t="s">
        <v>1572</v>
      </c>
      <c r="D185" s="730" t="s">
        <v>1259</v>
      </c>
      <c r="E185" s="729" t="s">
        <v>1573</v>
      </c>
      <c r="F185" s="729" t="s">
        <v>1058</v>
      </c>
      <c r="G185" s="366"/>
      <c r="H185" s="366"/>
      <c r="I185" s="366"/>
      <c r="J185" s="366"/>
      <c r="K185" s="366"/>
      <c r="L185" s="366"/>
      <c r="M185" s="366"/>
      <c r="N185" s="366"/>
      <c r="O185" s="366"/>
      <c r="P185" s="366"/>
      <c r="Q185" s="366"/>
      <c r="R185" s="366"/>
      <c r="S185" s="366"/>
      <c r="T185" s="366"/>
      <c r="U185" s="366"/>
      <c r="V185" s="366"/>
      <c r="W185" s="366"/>
      <c r="X185" s="366"/>
      <c r="Y185" s="366"/>
      <c r="Z185" s="366"/>
      <c r="AA185" s="366"/>
      <c r="AB185" s="366"/>
      <c r="AC185" s="366"/>
      <c r="AD185" s="366"/>
      <c r="AE185" s="366"/>
      <c r="AF185" s="366"/>
      <c r="AG185" s="366"/>
      <c r="AH185" s="366"/>
      <c r="AI185" s="366"/>
      <c r="AJ185" s="366"/>
      <c r="AK185" s="366"/>
    </row>
    <row r="186" spans="1:37" ht="39" thickTop="1">
      <c r="A186" s="680">
        <v>1</v>
      </c>
      <c r="B186" s="706" t="s">
        <v>2048</v>
      </c>
      <c r="C186" s="678">
        <v>120000000</v>
      </c>
      <c r="D186" s="707">
        <f aca="true" t="shared" si="3" ref="D186:D191">C186*10</f>
        <v>1200000000</v>
      </c>
      <c r="E186" s="681" t="s">
        <v>1302</v>
      </c>
      <c r="F186" s="683" t="s">
        <v>1874</v>
      </c>
      <c r="G186" s="366"/>
      <c r="H186" s="366"/>
      <c r="I186" s="366"/>
      <c r="J186" s="366"/>
      <c r="K186" s="366"/>
      <c r="L186" s="366"/>
      <c r="M186" s="366"/>
      <c r="N186" s="366"/>
      <c r="O186" s="366"/>
      <c r="P186" s="366"/>
      <c r="Q186" s="366"/>
      <c r="R186" s="366"/>
      <c r="S186" s="366"/>
      <c r="T186" s="366"/>
      <c r="U186" s="366"/>
      <c r="V186" s="366"/>
      <c r="W186" s="366"/>
      <c r="X186" s="366"/>
      <c r="Y186" s="366"/>
      <c r="Z186" s="366"/>
      <c r="AA186" s="366"/>
      <c r="AB186" s="366"/>
      <c r="AC186" s="366"/>
      <c r="AD186" s="366"/>
      <c r="AE186" s="366"/>
      <c r="AF186" s="366"/>
      <c r="AG186" s="366"/>
      <c r="AH186" s="366"/>
      <c r="AI186" s="366"/>
      <c r="AJ186" s="366"/>
      <c r="AK186" s="366"/>
    </row>
    <row r="187" spans="1:37" ht="25.5">
      <c r="A187" s="731">
        <v>2</v>
      </c>
      <c r="B187" s="473" t="s">
        <v>2049</v>
      </c>
      <c r="C187" s="732">
        <v>100000000</v>
      </c>
      <c r="D187" s="732">
        <f t="shared" si="3"/>
        <v>1000000000</v>
      </c>
      <c r="E187" s="473" t="s">
        <v>1379</v>
      </c>
      <c r="F187" s="733" t="s">
        <v>2050</v>
      </c>
      <c r="G187" s="366"/>
      <c r="H187" s="366"/>
      <c r="I187" s="366"/>
      <c r="J187" s="366"/>
      <c r="K187" s="366"/>
      <c r="L187" s="366"/>
      <c r="M187" s="366"/>
      <c r="N187" s="366"/>
      <c r="O187" s="366"/>
      <c r="P187" s="366"/>
      <c r="Q187" s="366"/>
      <c r="R187" s="366"/>
      <c r="S187" s="366"/>
      <c r="T187" s="366"/>
      <c r="U187" s="366"/>
      <c r="V187" s="366"/>
      <c r="W187" s="366"/>
      <c r="X187" s="366"/>
      <c r="Y187" s="366"/>
      <c r="Z187" s="366"/>
      <c r="AA187" s="366"/>
      <c r="AB187" s="366"/>
      <c r="AC187" s="366"/>
      <c r="AD187" s="366"/>
      <c r="AE187" s="366"/>
      <c r="AF187" s="366"/>
      <c r="AG187" s="366"/>
      <c r="AH187" s="366"/>
      <c r="AI187" s="366"/>
      <c r="AJ187" s="366"/>
      <c r="AK187" s="366"/>
    </row>
    <row r="188" spans="1:37" ht="25.5">
      <c r="A188" s="680">
        <v>3</v>
      </c>
      <c r="B188" s="706" t="s">
        <v>2051</v>
      </c>
      <c r="C188" s="678">
        <v>50000000</v>
      </c>
      <c r="D188" s="707">
        <f t="shared" si="3"/>
        <v>500000000</v>
      </c>
      <c r="E188" s="681" t="s">
        <v>1628</v>
      </c>
      <c r="F188" s="683" t="s">
        <v>2052</v>
      </c>
      <c r="G188" s="366"/>
      <c r="H188" s="366"/>
      <c r="I188" s="366"/>
      <c r="J188" s="366"/>
      <c r="K188" s="366"/>
      <c r="L188" s="366"/>
      <c r="M188" s="366"/>
      <c r="N188" s="366"/>
      <c r="O188" s="366"/>
      <c r="P188" s="366"/>
      <c r="Q188" s="366"/>
      <c r="R188" s="366"/>
      <c r="S188" s="366"/>
      <c r="T188" s="366"/>
      <c r="U188" s="366"/>
      <c r="V188" s="366"/>
      <c r="W188" s="366"/>
      <c r="X188" s="366"/>
      <c r="Y188" s="366"/>
      <c r="Z188" s="366"/>
      <c r="AA188" s="366"/>
      <c r="AB188" s="366"/>
      <c r="AC188" s="366"/>
      <c r="AD188" s="366"/>
      <c r="AE188" s="366"/>
      <c r="AF188" s="366"/>
      <c r="AG188" s="366"/>
      <c r="AH188" s="366"/>
      <c r="AI188" s="366"/>
      <c r="AJ188" s="366"/>
      <c r="AK188" s="366"/>
    </row>
    <row r="189" spans="1:37" ht="25.5">
      <c r="A189" s="731">
        <v>4</v>
      </c>
      <c r="B189" s="473" t="s">
        <v>2053</v>
      </c>
      <c r="C189" s="732">
        <v>120000000</v>
      </c>
      <c r="D189" s="732">
        <f t="shared" si="3"/>
        <v>1200000000</v>
      </c>
      <c r="E189" s="473" t="s">
        <v>1292</v>
      </c>
      <c r="F189" s="733" t="s">
        <v>2054</v>
      </c>
      <c r="G189" s="366"/>
      <c r="H189" s="366"/>
      <c r="I189" s="366"/>
      <c r="J189" s="366"/>
      <c r="K189" s="366"/>
      <c r="L189" s="366"/>
      <c r="M189" s="366"/>
      <c r="N189" s="366"/>
      <c r="O189" s="366"/>
      <c r="P189" s="366"/>
      <c r="Q189" s="366"/>
      <c r="R189" s="366"/>
      <c r="S189" s="366"/>
      <c r="T189" s="366"/>
      <c r="U189" s="366"/>
      <c r="V189" s="366"/>
      <c r="W189" s="366"/>
      <c r="X189" s="366"/>
      <c r="Y189" s="366"/>
      <c r="Z189" s="366"/>
      <c r="AA189" s="366"/>
      <c r="AB189" s="366"/>
      <c r="AC189" s="366"/>
      <c r="AD189" s="366"/>
      <c r="AE189" s="366"/>
      <c r="AF189" s="366"/>
      <c r="AG189" s="366"/>
      <c r="AH189" s="366"/>
      <c r="AI189" s="366"/>
      <c r="AJ189" s="366"/>
      <c r="AK189" s="366"/>
    </row>
    <row r="190" spans="1:37" ht="25.5">
      <c r="A190" s="680">
        <v>5</v>
      </c>
      <c r="B190" s="706" t="s">
        <v>2055</v>
      </c>
      <c r="C190" s="678">
        <v>125000000</v>
      </c>
      <c r="D190" s="707">
        <f t="shared" si="3"/>
        <v>1250000000</v>
      </c>
      <c r="E190" s="681" t="s">
        <v>2056</v>
      </c>
      <c r="F190" s="683" t="s">
        <v>2015</v>
      </c>
      <c r="G190" s="366"/>
      <c r="H190" s="366"/>
      <c r="I190" s="366"/>
      <c r="J190" s="366"/>
      <c r="K190" s="366"/>
      <c r="L190" s="366"/>
      <c r="M190" s="366"/>
      <c r="N190" s="366"/>
      <c r="O190" s="366"/>
      <c r="P190" s="366"/>
      <c r="Q190" s="366"/>
      <c r="R190" s="366"/>
      <c r="S190" s="366"/>
      <c r="T190" s="366"/>
      <c r="U190" s="366"/>
      <c r="V190" s="366"/>
      <c r="W190" s="366"/>
      <c r="X190" s="366"/>
      <c r="Y190" s="366"/>
      <c r="Z190" s="366"/>
      <c r="AA190" s="366"/>
      <c r="AB190" s="366"/>
      <c r="AC190" s="366"/>
      <c r="AD190" s="366"/>
      <c r="AE190" s="366"/>
      <c r="AF190" s="366"/>
      <c r="AG190" s="366"/>
      <c r="AH190" s="366"/>
      <c r="AI190" s="366"/>
      <c r="AJ190" s="366"/>
      <c r="AK190" s="366"/>
    </row>
    <row r="191" spans="1:37" ht="26.25" thickBot="1">
      <c r="A191" s="731">
        <v>6</v>
      </c>
      <c r="B191" s="473" t="s">
        <v>2057</v>
      </c>
      <c r="C191" s="732">
        <v>140000000</v>
      </c>
      <c r="D191" s="732">
        <f t="shared" si="3"/>
        <v>1400000000</v>
      </c>
      <c r="E191" s="473" t="s">
        <v>1290</v>
      </c>
      <c r="F191" s="733" t="s">
        <v>2046</v>
      </c>
      <c r="G191" s="366"/>
      <c r="H191" s="366"/>
      <c r="I191" s="366"/>
      <c r="J191" s="366"/>
      <c r="K191" s="366"/>
      <c r="L191" s="366"/>
      <c r="M191" s="366"/>
      <c r="N191" s="366"/>
      <c r="O191" s="366"/>
      <c r="P191" s="366"/>
      <c r="Q191" s="366"/>
      <c r="R191" s="366"/>
      <c r="S191" s="366"/>
      <c r="T191" s="366"/>
      <c r="U191" s="366"/>
      <c r="V191" s="366"/>
      <c r="W191" s="366"/>
      <c r="X191" s="366"/>
      <c r="Y191" s="366"/>
      <c r="Z191" s="366"/>
      <c r="AA191" s="366"/>
      <c r="AB191" s="366"/>
      <c r="AC191" s="366"/>
      <c r="AD191" s="366"/>
      <c r="AE191" s="366"/>
      <c r="AF191" s="366"/>
      <c r="AG191" s="366"/>
      <c r="AH191" s="366"/>
      <c r="AI191" s="366"/>
      <c r="AJ191" s="366"/>
      <c r="AK191" s="366"/>
    </row>
    <row r="192" spans="1:37" ht="14.25" thickBot="1" thickTop="1">
      <c r="A192" s="738">
        <f>COUNT(A186:A191)</f>
        <v>6</v>
      </c>
      <c r="B192" s="734" t="s">
        <v>39</v>
      </c>
      <c r="C192" s="735">
        <f>SUM(C186:C191)</f>
        <v>655000000</v>
      </c>
      <c r="D192" s="735">
        <f>SUM(D186:D191)</f>
        <v>6550000000</v>
      </c>
      <c r="E192" s="736"/>
      <c r="F192" s="737"/>
      <c r="G192" s="366"/>
      <c r="H192" s="366"/>
      <c r="I192" s="366"/>
      <c r="J192" s="366"/>
      <c r="K192" s="366"/>
      <c r="L192" s="366"/>
      <c r="M192" s="366"/>
      <c r="N192" s="366"/>
      <c r="O192" s="366"/>
      <c r="P192" s="366"/>
      <c r="Q192" s="366"/>
      <c r="R192" s="366"/>
      <c r="S192" s="366"/>
      <c r="T192" s="366"/>
      <c r="U192" s="366"/>
      <c r="V192" s="366"/>
      <c r="W192" s="366"/>
      <c r="X192" s="366"/>
      <c r="Y192" s="366"/>
      <c r="Z192" s="366"/>
      <c r="AA192" s="366"/>
      <c r="AB192" s="366"/>
      <c r="AC192" s="366"/>
      <c r="AD192" s="366"/>
      <c r="AE192" s="366"/>
      <c r="AF192" s="366"/>
      <c r="AG192" s="366"/>
      <c r="AH192" s="366"/>
      <c r="AI192" s="366"/>
      <c r="AJ192" s="366"/>
      <c r="AK192" s="366"/>
    </row>
    <row r="193" spans="1:37" ht="13.5" thickTop="1">
      <c r="A193" s="366"/>
      <c r="B193" s="366"/>
      <c r="C193" s="367"/>
      <c r="D193" s="366"/>
      <c r="E193" s="366"/>
      <c r="F193" s="366"/>
      <c r="G193" s="366"/>
      <c r="H193" s="366"/>
      <c r="I193" s="366"/>
      <c r="J193" s="366"/>
      <c r="K193" s="366"/>
      <c r="L193" s="366"/>
      <c r="M193" s="366"/>
      <c r="N193" s="366"/>
      <c r="O193" s="366"/>
      <c r="P193" s="366"/>
      <c r="Q193" s="366"/>
      <c r="R193" s="366"/>
      <c r="S193" s="366"/>
      <c r="T193" s="366"/>
      <c r="U193" s="366"/>
      <c r="V193" s="366"/>
      <c r="W193" s="366"/>
      <c r="X193" s="366"/>
      <c r="Y193" s="366"/>
      <c r="Z193" s="366"/>
      <c r="AA193" s="366"/>
      <c r="AB193" s="366"/>
      <c r="AC193" s="366"/>
      <c r="AD193" s="366"/>
      <c r="AE193" s="366"/>
      <c r="AF193" s="366"/>
      <c r="AG193" s="366"/>
      <c r="AH193" s="366"/>
      <c r="AI193" s="366"/>
      <c r="AJ193" s="366"/>
      <c r="AK193" s="366"/>
    </row>
    <row r="194" spans="1:37" ht="12.75">
      <c r="A194" s="366"/>
      <c r="B194" s="366"/>
      <c r="C194" s="367"/>
      <c r="D194" s="366"/>
      <c r="E194" s="366"/>
      <c r="F194" s="366"/>
      <c r="G194" s="366"/>
      <c r="H194" s="366"/>
      <c r="I194" s="366"/>
      <c r="J194" s="366"/>
      <c r="K194" s="366"/>
      <c r="L194" s="366"/>
      <c r="M194" s="366"/>
      <c r="N194" s="366"/>
      <c r="O194" s="366"/>
      <c r="P194" s="366"/>
      <c r="Q194" s="366"/>
      <c r="R194" s="366"/>
      <c r="S194" s="366"/>
      <c r="T194" s="366"/>
      <c r="U194" s="366"/>
      <c r="V194" s="366"/>
      <c r="W194" s="366"/>
      <c r="X194" s="366"/>
      <c r="Y194" s="366"/>
      <c r="Z194" s="366"/>
      <c r="AA194" s="366"/>
      <c r="AB194" s="366"/>
      <c r="AC194" s="366"/>
      <c r="AD194" s="366"/>
      <c r="AE194" s="366"/>
      <c r="AF194" s="366"/>
      <c r="AG194" s="366"/>
      <c r="AH194" s="366"/>
      <c r="AI194" s="366"/>
      <c r="AJ194" s="366"/>
      <c r="AK194" s="366"/>
    </row>
    <row r="195" spans="1:37" ht="12.75">
      <c r="A195" s="366"/>
      <c r="B195" s="366"/>
      <c r="C195" s="367"/>
      <c r="D195" s="366"/>
      <c r="E195" s="366"/>
      <c r="F195" s="366"/>
      <c r="G195" s="366"/>
      <c r="H195" s="366"/>
      <c r="I195" s="366"/>
      <c r="J195" s="366"/>
      <c r="K195" s="366"/>
      <c r="L195" s="366"/>
      <c r="M195" s="366"/>
      <c r="N195" s="366"/>
      <c r="O195" s="366"/>
      <c r="P195" s="366"/>
      <c r="Q195" s="366"/>
      <c r="R195" s="366"/>
      <c r="S195" s="366"/>
      <c r="T195" s="366"/>
      <c r="U195" s="366"/>
      <c r="V195" s="366"/>
      <c r="W195" s="366"/>
      <c r="X195" s="366"/>
      <c r="Y195" s="366"/>
      <c r="Z195" s="366"/>
      <c r="AA195" s="366"/>
      <c r="AB195" s="366"/>
      <c r="AC195" s="366"/>
      <c r="AD195" s="366"/>
      <c r="AE195" s="366"/>
      <c r="AF195" s="366"/>
      <c r="AG195" s="366"/>
      <c r="AH195" s="366"/>
      <c r="AI195" s="366"/>
      <c r="AJ195" s="366"/>
      <c r="AK195" s="366"/>
    </row>
    <row r="196" spans="1:37" ht="12.75">
      <c r="A196" s="366"/>
      <c r="B196" s="366"/>
      <c r="C196" s="367"/>
      <c r="D196" s="366"/>
      <c r="E196" s="366"/>
      <c r="F196" s="366"/>
      <c r="G196" s="366"/>
      <c r="H196" s="366"/>
      <c r="I196" s="366"/>
      <c r="J196" s="366"/>
      <c r="K196" s="366"/>
      <c r="L196" s="366"/>
      <c r="M196" s="366"/>
      <c r="N196" s="366"/>
      <c r="O196" s="366"/>
      <c r="P196" s="366"/>
      <c r="Q196" s="366"/>
      <c r="R196" s="366"/>
      <c r="S196" s="366"/>
      <c r="T196" s="366"/>
      <c r="U196" s="366"/>
      <c r="V196" s="366"/>
      <c r="W196" s="366"/>
      <c r="X196" s="366"/>
      <c r="Y196" s="366"/>
      <c r="Z196" s="366"/>
      <c r="AA196" s="366"/>
      <c r="AB196" s="366"/>
      <c r="AC196" s="366"/>
      <c r="AD196" s="366"/>
      <c r="AE196" s="366"/>
      <c r="AF196" s="366"/>
      <c r="AG196" s="366"/>
      <c r="AH196" s="366"/>
      <c r="AI196" s="366"/>
      <c r="AJ196" s="366"/>
      <c r="AK196" s="366"/>
    </row>
    <row r="197" spans="1:37" ht="12.75">
      <c r="A197" s="366"/>
      <c r="B197" s="366"/>
      <c r="C197" s="367"/>
      <c r="D197" s="366"/>
      <c r="E197" s="366"/>
      <c r="F197" s="366"/>
      <c r="G197" s="366"/>
      <c r="H197" s="366"/>
      <c r="I197" s="366"/>
      <c r="J197" s="366"/>
      <c r="K197" s="366"/>
      <c r="L197" s="366"/>
      <c r="M197" s="366"/>
      <c r="N197" s="366"/>
      <c r="O197" s="366"/>
      <c r="P197" s="366"/>
      <c r="Q197" s="366"/>
      <c r="R197" s="366"/>
      <c r="S197" s="366"/>
      <c r="T197" s="366"/>
      <c r="U197" s="366"/>
      <c r="V197" s="366"/>
      <c r="W197" s="366"/>
      <c r="X197" s="366"/>
      <c r="Y197" s="366"/>
      <c r="Z197" s="366"/>
      <c r="AA197" s="366"/>
      <c r="AB197" s="366"/>
      <c r="AC197" s="366"/>
      <c r="AD197" s="366"/>
      <c r="AE197" s="366"/>
      <c r="AF197" s="366"/>
      <c r="AG197" s="366"/>
      <c r="AH197" s="366"/>
      <c r="AI197" s="366"/>
      <c r="AJ197" s="366"/>
      <c r="AK197" s="366"/>
    </row>
    <row r="198" spans="1:37" ht="12.75">
      <c r="A198" s="366"/>
      <c r="B198" s="366"/>
      <c r="C198" s="367"/>
      <c r="D198" s="366"/>
      <c r="E198" s="366"/>
      <c r="F198" s="366"/>
      <c r="G198" s="366"/>
      <c r="H198" s="366"/>
      <c r="I198" s="366"/>
      <c r="J198" s="366"/>
      <c r="K198" s="366"/>
      <c r="L198" s="366"/>
      <c r="M198" s="366"/>
      <c r="N198" s="366"/>
      <c r="O198" s="366"/>
      <c r="P198" s="366"/>
      <c r="Q198" s="366"/>
      <c r="R198" s="366"/>
      <c r="S198" s="366"/>
      <c r="T198" s="366"/>
      <c r="U198" s="366"/>
      <c r="V198" s="366"/>
      <c r="W198" s="366"/>
      <c r="X198" s="366"/>
      <c r="Y198" s="366"/>
      <c r="Z198" s="366"/>
      <c r="AA198" s="366"/>
      <c r="AB198" s="366"/>
      <c r="AC198" s="366"/>
      <c r="AD198" s="366"/>
      <c r="AE198" s="366"/>
      <c r="AF198" s="366"/>
      <c r="AG198" s="366"/>
      <c r="AH198" s="366"/>
      <c r="AI198" s="366"/>
      <c r="AJ198" s="366"/>
      <c r="AK198" s="366"/>
    </row>
    <row r="199" spans="1:37" ht="12.75">
      <c r="A199" s="366"/>
      <c r="B199" s="366"/>
      <c r="C199" s="367"/>
      <c r="D199" s="366"/>
      <c r="E199" s="366"/>
      <c r="F199" s="366"/>
      <c r="G199" s="366"/>
      <c r="H199" s="366"/>
      <c r="I199" s="366"/>
      <c r="J199" s="366"/>
      <c r="K199" s="366"/>
      <c r="L199" s="366"/>
      <c r="M199" s="366"/>
      <c r="N199" s="366"/>
      <c r="O199" s="366"/>
      <c r="P199" s="366"/>
      <c r="Q199" s="366"/>
      <c r="R199" s="366"/>
      <c r="S199" s="366"/>
      <c r="T199" s="366"/>
      <c r="U199" s="366"/>
      <c r="V199" s="366"/>
      <c r="W199" s="366"/>
      <c r="X199" s="366"/>
      <c r="Y199" s="366"/>
      <c r="Z199" s="366"/>
      <c r="AA199" s="366"/>
      <c r="AB199" s="366"/>
      <c r="AC199" s="366"/>
      <c r="AD199" s="366"/>
      <c r="AE199" s="366"/>
      <c r="AF199" s="366"/>
      <c r="AG199" s="366"/>
      <c r="AH199" s="366"/>
      <c r="AI199" s="366"/>
      <c r="AJ199" s="366"/>
      <c r="AK199" s="366"/>
    </row>
    <row r="200" spans="1:37" ht="12.75">
      <c r="A200" s="366"/>
      <c r="B200" s="366"/>
      <c r="C200" s="367"/>
      <c r="D200" s="366"/>
      <c r="E200" s="366"/>
      <c r="F200" s="366"/>
      <c r="G200" s="366"/>
      <c r="H200" s="366"/>
      <c r="I200" s="366"/>
      <c r="J200" s="366"/>
      <c r="K200" s="366"/>
      <c r="L200" s="366"/>
      <c r="M200" s="366"/>
      <c r="N200" s="366"/>
      <c r="O200" s="366"/>
      <c r="P200" s="366"/>
      <c r="Q200" s="366"/>
      <c r="R200" s="366"/>
      <c r="S200" s="366"/>
      <c r="T200" s="366"/>
      <c r="U200" s="366"/>
      <c r="V200" s="366"/>
      <c r="W200" s="366"/>
      <c r="X200" s="366"/>
      <c r="Y200" s="366"/>
      <c r="Z200" s="366"/>
      <c r="AA200" s="366"/>
      <c r="AB200" s="366"/>
      <c r="AC200" s="366"/>
      <c r="AD200" s="366"/>
      <c r="AE200" s="366"/>
      <c r="AF200" s="366"/>
      <c r="AG200" s="366"/>
      <c r="AH200" s="366"/>
      <c r="AI200" s="366"/>
      <c r="AJ200" s="366"/>
      <c r="AK200" s="366"/>
    </row>
    <row r="201" spans="1:37" ht="12.75">
      <c r="A201" s="366"/>
      <c r="B201" s="366"/>
      <c r="C201" s="367"/>
      <c r="D201" s="366"/>
      <c r="E201" s="366"/>
      <c r="F201" s="366"/>
      <c r="G201" s="366"/>
      <c r="H201" s="366"/>
      <c r="I201" s="366"/>
      <c r="J201" s="366"/>
      <c r="K201" s="366"/>
      <c r="L201" s="366"/>
      <c r="M201" s="366"/>
      <c r="N201" s="366"/>
      <c r="O201" s="366"/>
      <c r="P201" s="366"/>
      <c r="Q201" s="366"/>
      <c r="R201" s="366"/>
      <c r="S201" s="366"/>
      <c r="T201" s="366"/>
      <c r="U201" s="366"/>
      <c r="V201" s="366"/>
      <c r="W201" s="366"/>
      <c r="X201" s="366"/>
      <c r="Y201" s="366"/>
      <c r="Z201" s="366"/>
      <c r="AA201" s="366"/>
      <c r="AB201" s="366"/>
      <c r="AC201" s="366"/>
      <c r="AD201" s="366"/>
      <c r="AE201" s="366"/>
      <c r="AF201" s="366"/>
      <c r="AG201" s="366"/>
      <c r="AH201" s="366"/>
      <c r="AI201" s="366"/>
      <c r="AJ201" s="366"/>
      <c r="AK201" s="366"/>
    </row>
    <row r="202" spans="1:37" ht="12.75">
      <c r="A202" s="366"/>
      <c r="B202" s="366"/>
      <c r="C202" s="367"/>
      <c r="D202" s="366"/>
      <c r="E202" s="366"/>
      <c r="F202" s="366"/>
      <c r="G202" s="366"/>
      <c r="H202" s="366"/>
      <c r="I202" s="366"/>
      <c r="J202" s="366"/>
      <c r="K202" s="366"/>
      <c r="L202" s="366"/>
      <c r="M202" s="366"/>
      <c r="N202" s="366"/>
      <c r="O202" s="366"/>
      <c r="P202" s="366"/>
      <c r="Q202" s="366"/>
      <c r="R202" s="366"/>
      <c r="S202" s="366"/>
      <c r="T202" s="366"/>
      <c r="U202" s="366"/>
      <c r="V202" s="366"/>
      <c r="W202" s="366"/>
      <c r="X202" s="366"/>
      <c r="Y202" s="366"/>
      <c r="Z202" s="366"/>
      <c r="AA202" s="366"/>
      <c r="AB202" s="366"/>
      <c r="AC202" s="366"/>
      <c r="AD202" s="366"/>
      <c r="AE202" s="366"/>
      <c r="AF202" s="366"/>
      <c r="AG202" s="366"/>
      <c r="AH202" s="366"/>
      <c r="AI202" s="366"/>
      <c r="AJ202" s="366"/>
      <c r="AK202" s="366"/>
    </row>
    <row r="203" spans="1:37" ht="12.75">
      <c r="A203" s="366"/>
      <c r="B203" s="366"/>
      <c r="C203" s="367"/>
      <c r="D203" s="366"/>
      <c r="E203" s="366"/>
      <c r="F203" s="366"/>
      <c r="G203" s="366"/>
      <c r="H203" s="366"/>
      <c r="I203" s="366"/>
      <c r="J203" s="366"/>
      <c r="K203" s="366"/>
      <c r="L203" s="366"/>
      <c r="M203" s="366"/>
      <c r="N203" s="366"/>
      <c r="O203" s="366"/>
      <c r="P203" s="366"/>
      <c r="Q203" s="366"/>
      <c r="R203" s="366"/>
      <c r="S203" s="366"/>
      <c r="T203" s="366"/>
      <c r="U203" s="366"/>
      <c r="V203" s="366"/>
      <c r="W203" s="366"/>
      <c r="X203" s="366"/>
      <c r="Y203" s="366"/>
      <c r="Z203" s="366"/>
      <c r="AA203" s="366"/>
      <c r="AB203" s="366"/>
      <c r="AC203" s="366"/>
      <c r="AD203" s="366"/>
      <c r="AE203" s="366"/>
      <c r="AF203" s="366"/>
      <c r="AG203" s="366"/>
      <c r="AH203" s="366"/>
      <c r="AI203" s="366"/>
      <c r="AJ203" s="366"/>
      <c r="AK203" s="366"/>
    </row>
    <row r="204" spans="1:37" ht="12.75">
      <c r="A204" s="366"/>
      <c r="B204" s="366"/>
      <c r="C204" s="367"/>
      <c r="D204" s="366"/>
      <c r="E204" s="366"/>
      <c r="F204" s="366"/>
      <c r="G204" s="366"/>
      <c r="H204" s="366"/>
      <c r="I204" s="366"/>
      <c r="J204" s="366"/>
      <c r="K204" s="366"/>
      <c r="L204" s="366"/>
      <c r="M204" s="366"/>
      <c r="N204" s="366"/>
      <c r="O204" s="366"/>
      <c r="P204" s="366"/>
      <c r="Q204" s="366"/>
      <c r="R204" s="366"/>
      <c r="S204" s="366"/>
      <c r="T204" s="366"/>
      <c r="U204" s="366"/>
      <c r="V204" s="366"/>
      <c r="W204" s="366"/>
      <c r="X204" s="366"/>
      <c r="Y204" s="366"/>
      <c r="Z204" s="366"/>
      <c r="AA204" s="366"/>
      <c r="AB204" s="366"/>
      <c r="AC204" s="366"/>
      <c r="AD204" s="366"/>
      <c r="AE204" s="366"/>
      <c r="AF204" s="366"/>
      <c r="AG204" s="366"/>
      <c r="AH204" s="366"/>
      <c r="AI204" s="366"/>
      <c r="AJ204" s="366"/>
      <c r="AK204" s="366"/>
    </row>
    <row r="205" spans="1:37" ht="12.75">
      <c r="A205" s="366"/>
      <c r="B205" s="366"/>
      <c r="C205" s="367"/>
      <c r="D205" s="366"/>
      <c r="E205" s="366"/>
      <c r="F205" s="366"/>
      <c r="G205" s="366"/>
      <c r="H205" s="366"/>
      <c r="I205" s="366"/>
      <c r="J205" s="366"/>
      <c r="K205" s="366"/>
      <c r="L205" s="366"/>
      <c r="M205" s="366"/>
      <c r="N205" s="366"/>
      <c r="O205" s="366"/>
      <c r="P205" s="366"/>
      <c r="Q205" s="366"/>
      <c r="R205" s="366"/>
      <c r="S205" s="366"/>
      <c r="T205" s="366"/>
      <c r="U205" s="366"/>
      <c r="V205" s="366"/>
      <c r="W205" s="366"/>
      <c r="X205" s="366"/>
      <c r="Y205" s="366"/>
      <c r="Z205" s="366"/>
      <c r="AA205" s="366"/>
      <c r="AB205" s="366"/>
      <c r="AC205" s="366"/>
      <c r="AD205" s="366"/>
      <c r="AE205" s="366"/>
      <c r="AF205" s="366"/>
      <c r="AG205" s="366"/>
      <c r="AH205" s="366"/>
      <c r="AI205" s="366"/>
      <c r="AJ205" s="366"/>
      <c r="AK205" s="366"/>
    </row>
    <row r="206" spans="1:37" ht="12.75">
      <c r="A206" s="366"/>
      <c r="B206" s="366"/>
      <c r="C206" s="367"/>
      <c r="D206" s="366"/>
      <c r="E206" s="366"/>
      <c r="F206" s="366"/>
      <c r="G206" s="366"/>
      <c r="H206" s="366"/>
      <c r="I206" s="366"/>
      <c r="J206" s="366"/>
      <c r="K206" s="366"/>
      <c r="L206" s="366"/>
      <c r="M206" s="366"/>
      <c r="N206" s="366"/>
      <c r="O206" s="366"/>
      <c r="P206" s="366"/>
      <c r="Q206" s="366"/>
      <c r="R206" s="366"/>
      <c r="S206" s="366"/>
      <c r="T206" s="366"/>
      <c r="U206" s="366"/>
      <c r="V206" s="366"/>
      <c r="W206" s="366"/>
      <c r="X206" s="366"/>
      <c r="Y206" s="366"/>
      <c r="Z206" s="366"/>
      <c r="AA206" s="366"/>
      <c r="AB206" s="366"/>
      <c r="AC206" s="366"/>
      <c r="AD206" s="366"/>
      <c r="AE206" s="366"/>
      <c r="AF206" s="366"/>
      <c r="AG206" s="366"/>
      <c r="AH206" s="366"/>
      <c r="AI206" s="366"/>
      <c r="AJ206" s="366"/>
      <c r="AK206" s="366"/>
    </row>
    <row r="207" spans="1:37" ht="12.75">
      <c r="A207" s="366"/>
      <c r="B207" s="366"/>
      <c r="C207" s="367"/>
      <c r="D207" s="366"/>
      <c r="E207" s="366"/>
      <c r="F207" s="366"/>
      <c r="G207" s="366"/>
      <c r="H207" s="366"/>
      <c r="I207" s="366"/>
      <c r="J207" s="366"/>
      <c r="K207" s="366"/>
      <c r="L207" s="366"/>
      <c r="M207" s="366"/>
      <c r="N207" s="366"/>
      <c r="O207" s="366"/>
      <c r="P207" s="366"/>
      <c r="Q207" s="366"/>
      <c r="R207" s="366"/>
      <c r="S207" s="366"/>
      <c r="T207" s="366"/>
      <c r="U207" s="366"/>
      <c r="V207" s="366"/>
      <c r="W207" s="366"/>
      <c r="X207" s="366"/>
      <c r="Y207" s="366"/>
      <c r="Z207" s="366"/>
      <c r="AA207" s="366"/>
      <c r="AB207" s="366"/>
      <c r="AC207" s="366"/>
      <c r="AD207" s="366"/>
      <c r="AE207" s="366"/>
      <c r="AF207" s="366"/>
      <c r="AG207" s="366"/>
      <c r="AH207" s="366"/>
      <c r="AI207" s="366"/>
      <c r="AJ207" s="366"/>
      <c r="AK207" s="366"/>
    </row>
    <row r="208" spans="1:37" ht="12.75">
      <c r="A208" s="366"/>
      <c r="B208" s="366"/>
      <c r="C208" s="367"/>
      <c r="D208" s="366"/>
      <c r="E208" s="366"/>
      <c r="F208" s="366"/>
      <c r="G208" s="366"/>
      <c r="H208" s="366"/>
      <c r="I208" s="366"/>
      <c r="J208" s="366"/>
      <c r="K208" s="366"/>
      <c r="L208" s="366"/>
      <c r="M208" s="366"/>
      <c r="N208" s="366"/>
      <c r="O208" s="366"/>
      <c r="P208" s="366"/>
      <c r="Q208" s="366"/>
      <c r="R208" s="366"/>
      <c r="S208" s="366"/>
      <c r="T208" s="366"/>
      <c r="U208" s="366"/>
      <c r="V208" s="366"/>
      <c r="W208" s="366"/>
      <c r="X208" s="366"/>
      <c r="Y208" s="366"/>
      <c r="Z208" s="366"/>
      <c r="AA208" s="366"/>
      <c r="AB208" s="366"/>
      <c r="AC208" s="366"/>
      <c r="AD208" s="366"/>
      <c r="AE208" s="366"/>
      <c r="AF208" s="366"/>
      <c r="AG208" s="366"/>
      <c r="AH208" s="366"/>
      <c r="AI208" s="366"/>
      <c r="AJ208" s="366"/>
      <c r="AK208" s="366"/>
    </row>
    <row r="209" spans="1:37" ht="12.75">
      <c r="A209" s="366"/>
      <c r="B209" s="366"/>
      <c r="C209" s="367"/>
      <c r="D209" s="366"/>
      <c r="E209" s="366"/>
      <c r="F209" s="366"/>
      <c r="G209" s="366"/>
      <c r="H209" s="366"/>
      <c r="I209" s="366"/>
      <c r="J209" s="366"/>
      <c r="K209" s="366"/>
      <c r="L209" s="366"/>
      <c r="M209" s="366"/>
      <c r="N209" s="366"/>
      <c r="O209" s="366"/>
      <c r="P209" s="366"/>
      <c r="Q209" s="366"/>
      <c r="R209" s="366"/>
      <c r="S209" s="366"/>
      <c r="T209" s="366"/>
      <c r="U209" s="366"/>
      <c r="V209" s="366"/>
      <c r="W209" s="366"/>
      <c r="X209" s="366"/>
      <c r="Y209" s="366"/>
      <c r="Z209" s="366"/>
      <c r="AA209" s="366"/>
      <c r="AB209" s="366"/>
      <c r="AC209" s="366"/>
      <c r="AD209" s="366"/>
      <c r="AE209" s="366"/>
      <c r="AF209" s="366"/>
      <c r="AG209" s="366"/>
      <c r="AH209" s="366"/>
      <c r="AI209" s="366"/>
      <c r="AJ209" s="366"/>
      <c r="AK209" s="366"/>
    </row>
    <row r="210" spans="1:37" ht="12.75">
      <c r="A210" s="366"/>
      <c r="B210" s="366"/>
      <c r="C210" s="367"/>
      <c r="D210" s="366"/>
      <c r="E210" s="366"/>
      <c r="F210" s="366"/>
      <c r="G210" s="366"/>
      <c r="H210" s="366"/>
      <c r="I210" s="366"/>
      <c r="J210" s="366"/>
      <c r="K210" s="366"/>
      <c r="L210" s="366"/>
      <c r="M210" s="366"/>
      <c r="N210" s="366"/>
      <c r="O210" s="366"/>
      <c r="P210" s="366"/>
      <c r="Q210" s="366"/>
      <c r="R210" s="366"/>
      <c r="S210" s="366"/>
      <c r="T210" s="366"/>
      <c r="U210" s="366"/>
      <c r="V210" s="366"/>
      <c r="W210" s="366"/>
      <c r="X210" s="366"/>
      <c r="Y210" s="366"/>
      <c r="Z210" s="366"/>
      <c r="AA210" s="366"/>
      <c r="AB210" s="366"/>
      <c r="AC210" s="366"/>
      <c r="AD210" s="366"/>
      <c r="AE210" s="366"/>
      <c r="AF210" s="366"/>
      <c r="AG210" s="366"/>
      <c r="AH210" s="366"/>
      <c r="AI210" s="366"/>
      <c r="AJ210" s="366"/>
      <c r="AK210" s="366"/>
    </row>
    <row r="211" spans="1:37" ht="12.75">
      <c r="A211" s="366"/>
      <c r="B211" s="366"/>
      <c r="C211" s="367"/>
      <c r="D211" s="366"/>
      <c r="E211" s="366"/>
      <c r="F211" s="366"/>
      <c r="G211" s="366"/>
      <c r="H211" s="366"/>
      <c r="I211" s="366"/>
      <c r="J211" s="366"/>
      <c r="K211" s="366"/>
      <c r="L211" s="366"/>
      <c r="M211" s="366"/>
      <c r="N211" s="366"/>
      <c r="O211" s="366"/>
      <c r="P211" s="366"/>
      <c r="Q211" s="366"/>
      <c r="R211" s="366"/>
      <c r="S211" s="366"/>
      <c r="T211" s="366"/>
      <c r="U211" s="366"/>
      <c r="V211" s="366"/>
      <c r="W211" s="366"/>
      <c r="X211" s="366"/>
      <c r="Y211" s="366"/>
      <c r="Z211" s="366"/>
      <c r="AA211" s="366"/>
      <c r="AB211" s="366"/>
      <c r="AC211" s="366"/>
      <c r="AD211" s="366"/>
      <c r="AE211" s="366"/>
      <c r="AF211" s="366"/>
      <c r="AG211" s="366"/>
      <c r="AH211" s="366"/>
      <c r="AI211" s="366"/>
      <c r="AJ211" s="366"/>
      <c r="AK211" s="366"/>
    </row>
    <row r="212" spans="1:37" ht="12.75">
      <c r="A212" s="366"/>
      <c r="B212" s="366"/>
      <c r="C212" s="367"/>
      <c r="D212" s="366"/>
      <c r="E212" s="366"/>
      <c r="F212" s="366"/>
      <c r="G212" s="366"/>
      <c r="H212" s="366"/>
      <c r="I212" s="366"/>
      <c r="J212" s="366"/>
      <c r="K212" s="366"/>
      <c r="L212" s="366"/>
      <c r="M212" s="366"/>
      <c r="N212" s="366"/>
      <c r="O212" s="366"/>
      <c r="P212" s="366"/>
      <c r="Q212" s="366"/>
      <c r="R212" s="366"/>
      <c r="S212" s="366"/>
      <c r="T212" s="366"/>
      <c r="U212" s="366"/>
      <c r="V212" s="366"/>
      <c r="W212" s="366"/>
      <c r="X212" s="366"/>
      <c r="Y212" s="366"/>
      <c r="Z212" s="366"/>
      <c r="AA212" s="366"/>
      <c r="AB212" s="366"/>
      <c r="AC212" s="366"/>
      <c r="AD212" s="366"/>
      <c r="AE212" s="366"/>
      <c r="AF212" s="366"/>
      <c r="AG212" s="366"/>
      <c r="AH212" s="366"/>
      <c r="AI212" s="366"/>
      <c r="AJ212" s="366"/>
      <c r="AK212" s="366"/>
    </row>
    <row r="213" spans="1:37" ht="12.75">
      <c r="A213" s="366"/>
      <c r="B213" s="366"/>
      <c r="C213" s="367"/>
      <c r="D213" s="366"/>
      <c r="E213" s="366"/>
      <c r="F213" s="366"/>
      <c r="G213" s="366"/>
      <c r="H213" s="366"/>
      <c r="I213" s="366"/>
      <c r="J213" s="366"/>
      <c r="K213" s="366"/>
      <c r="L213" s="366"/>
      <c r="M213" s="366"/>
      <c r="N213" s="366"/>
      <c r="O213" s="366"/>
      <c r="P213" s="366"/>
      <c r="Q213" s="366"/>
      <c r="R213" s="366"/>
      <c r="S213" s="366"/>
      <c r="T213" s="366"/>
      <c r="U213" s="366"/>
      <c r="V213" s="366"/>
      <c r="W213" s="366"/>
      <c r="X213" s="366"/>
      <c r="Y213" s="366"/>
      <c r="Z213" s="366"/>
      <c r="AA213" s="366"/>
      <c r="AB213" s="366"/>
      <c r="AC213" s="366"/>
      <c r="AD213" s="366"/>
      <c r="AE213" s="366"/>
      <c r="AF213" s="366"/>
      <c r="AG213" s="366"/>
      <c r="AH213" s="366"/>
      <c r="AI213" s="366"/>
      <c r="AJ213" s="366"/>
      <c r="AK213" s="366"/>
    </row>
    <row r="214" spans="1:37" ht="12.75">
      <c r="A214" s="366"/>
      <c r="B214" s="366"/>
      <c r="C214" s="367"/>
      <c r="D214" s="366"/>
      <c r="E214" s="366"/>
      <c r="F214" s="366"/>
      <c r="G214" s="366"/>
      <c r="H214" s="366"/>
      <c r="I214" s="366"/>
      <c r="J214" s="366"/>
      <c r="K214" s="366"/>
      <c r="L214" s="366"/>
      <c r="M214" s="366"/>
      <c r="N214" s="366"/>
      <c r="O214" s="366"/>
      <c r="P214" s="366"/>
      <c r="Q214" s="366"/>
      <c r="R214" s="366"/>
      <c r="S214" s="366"/>
      <c r="T214" s="366"/>
      <c r="U214" s="366"/>
      <c r="V214" s="366"/>
      <c r="W214" s="366"/>
      <c r="X214" s="366"/>
      <c r="Y214" s="366"/>
      <c r="Z214" s="366"/>
      <c r="AA214" s="366"/>
      <c r="AB214" s="366"/>
      <c r="AC214" s="366"/>
      <c r="AD214" s="366"/>
      <c r="AE214" s="366"/>
      <c r="AF214" s="366"/>
      <c r="AG214" s="366"/>
      <c r="AH214" s="366"/>
      <c r="AI214" s="366"/>
      <c r="AJ214" s="366"/>
      <c r="AK214" s="366"/>
    </row>
    <row r="215" spans="1:37" ht="12.75">
      <c r="A215" s="366"/>
      <c r="B215" s="366"/>
      <c r="C215" s="367"/>
      <c r="D215" s="366"/>
      <c r="E215" s="366"/>
      <c r="F215" s="366"/>
      <c r="G215" s="366"/>
      <c r="H215" s="366"/>
      <c r="I215" s="366"/>
      <c r="J215" s="366"/>
      <c r="K215" s="366"/>
      <c r="L215" s="366"/>
      <c r="M215" s="366"/>
      <c r="N215" s="366"/>
      <c r="O215" s="366"/>
      <c r="P215" s="366"/>
      <c r="Q215" s="366"/>
      <c r="R215" s="366"/>
      <c r="S215" s="366"/>
      <c r="T215" s="366"/>
      <c r="U215" s="366"/>
      <c r="V215" s="366"/>
      <c r="W215" s="366"/>
      <c r="X215" s="366"/>
      <c r="Y215" s="366"/>
      <c r="Z215" s="366"/>
      <c r="AA215" s="366"/>
      <c r="AB215" s="366"/>
      <c r="AC215" s="366"/>
      <c r="AD215" s="366"/>
      <c r="AE215" s="366"/>
      <c r="AF215" s="366"/>
      <c r="AG215" s="366"/>
      <c r="AH215" s="366"/>
      <c r="AI215" s="366"/>
      <c r="AJ215" s="366"/>
      <c r="AK215" s="366"/>
    </row>
    <row r="216" spans="1:37" ht="12.75">
      <c r="A216" s="366"/>
      <c r="B216" s="366"/>
      <c r="C216" s="367"/>
      <c r="D216" s="366"/>
      <c r="E216" s="366"/>
      <c r="F216" s="366"/>
      <c r="G216" s="366"/>
      <c r="H216" s="366"/>
      <c r="I216" s="366"/>
      <c r="J216" s="366"/>
      <c r="K216" s="366"/>
      <c r="L216" s="366"/>
      <c r="M216" s="366"/>
      <c r="N216" s="366"/>
      <c r="O216" s="366"/>
      <c r="P216" s="366"/>
      <c r="Q216" s="366"/>
      <c r="R216" s="366"/>
      <c r="S216" s="366"/>
      <c r="T216" s="366"/>
      <c r="U216" s="366"/>
      <c r="V216" s="366"/>
      <c r="W216" s="366"/>
      <c r="X216" s="366"/>
      <c r="Y216" s="366"/>
      <c r="Z216" s="366"/>
      <c r="AA216" s="366"/>
      <c r="AB216" s="366"/>
      <c r="AC216" s="366"/>
      <c r="AD216" s="366"/>
      <c r="AE216" s="366"/>
      <c r="AF216" s="366"/>
      <c r="AG216" s="366"/>
      <c r="AH216" s="366"/>
      <c r="AI216" s="366"/>
      <c r="AJ216" s="366"/>
      <c r="AK216" s="366"/>
    </row>
    <row r="217" spans="1:37" ht="12.75">
      <c r="A217" s="366"/>
      <c r="B217" s="366"/>
      <c r="C217" s="367"/>
      <c r="D217" s="366"/>
      <c r="E217" s="366"/>
      <c r="F217" s="366"/>
      <c r="G217" s="366"/>
      <c r="H217" s="366"/>
      <c r="I217" s="366"/>
      <c r="J217" s="366"/>
      <c r="K217" s="366"/>
      <c r="L217" s="366"/>
      <c r="M217" s="366"/>
      <c r="N217" s="366"/>
      <c r="O217" s="366"/>
      <c r="P217" s="366"/>
      <c r="Q217" s="366"/>
      <c r="R217" s="366"/>
      <c r="S217" s="366"/>
      <c r="T217" s="366"/>
      <c r="U217" s="366"/>
      <c r="V217" s="366"/>
      <c r="W217" s="366"/>
      <c r="X217" s="366"/>
      <c r="Y217" s="366"/>
      <c r="Z217" s="366"/>
      <c r="AA217" s="366"/>
      <c r="AB217" s="366"/>
      <c r="AC217" s="366"/>
      <c r="AD217" s="366"/>
      <c r="AE217" s="366"/>
      <c r="AF217" s="366"/>
      <c r="AG217" s="366"/>
      <c r="AH217" s="366"/>
      <c r="AI217" s="366"/>
      <c r="AJ217" s="366"/>
      <c r="AK217" s="366"/>
    </row>
    <row r="218" spans="1:37" ht="12.75">
      <c r="A218" s="366"/>
      <c r="B218" s="366"/>
      <c r="C218" s="367"/>
      <c r="D218" s="366"/>
      <c r="E218" s="366"/>
      <c r="F218" s="366"/>
      <c r="G218" s="366"/>
      <c r="H218" s="366"/>
      <c r="I218" s="366"/>
      <c r="J218" s="366"/>
      <c r="K218" s="366"/>
      <c r="L218" s="366"/>
      <c r="M218" s="366"/>
      <c r="N218" s="366"/>
      <c r="O218" s="366"/>
      <c r="P218" s="366"/>
      <c r="Q218" s="366"/>
      <c r="R218" s="366"/>
      <c r="S218" s="366"/>
      <c r="T218" s="366"/>
      <c r="U218" s="366"/>
      <c r="V218" s="366"/>
      <c r="W218" s="366"/>
      <c r="X218" s="366"/>
      <c r="Y218" s="366"/>
      <c r="Z218" s="366"/>
      <c r="AA218" s="366"/>
      <c r="AB218" s="366"/>
      <c r="AC218" s="366"/>
      <c r="AD218" s="366"/>
      <c r="AE218" s="366"/>
      <c r="AF218" s="366"/>
      <c r="AG218" s="366"/>
      <c r="AH218" s="366"/>
      <c r="AI218" s="366"/>
      <c r="AJ218" s="366"/>
      <c r="AK218" s="366"/>
    </row>
    <row r="219" spans="1:37" ht="12.75">
      <c r="A219" s="366"/>
      <c r="B219" s="366"/>
      <c r="C219" s="367"/>
      <c r="D219" s="366"/>
      <c r="E219" s="366"/>
      <c r="F219" s="366"/>
      <c r="G219" s="366"/>
      <c r="H219" s="366"/>
      <c r="I219" s="366"/>
      <c r="J219" s="366"/>
      <c r="K219" s="366"/>
      <c r="L219" s="366"/>
      <c r="M219" s="366"/>
      <c r="N219" s="366"/>
      <c r="O219" s="366"/>
      <c r="P219" s="366"/>
      <c r="Q219" s="366"/>
      <c r="R219" s="366"/>
      <c r="S219" s="366"/>
      <c r="T219" s="366"/>
      <c r="U219" s="366"/>
      <c r="V219" s="366"/>
      <c r="W219" s="366"/>
      <c r="X219" s="366"/>
      <c r="Y219" s="366"/>
      <c r="Z219" s="366"/>
      <c r="AA219" s="366"/>
      <c r="AB219" s="366"/>
      <c r="AC219" s="366"/>
      <c r="AD219" s="366"/>
      <c r="AE219" s="366"/>
      <c r="AF219" s="366"/>
      <c r="AG219" s="366"/>
      <c r="AH219" s="366"/>
      <c r="AI219" s="366"/>
      <c r="AJ219" s="366"/>
      <c r="AK219" s="366"/>
    </row>
    <row r="220" spans="1:37" ht="12.75">
      <c r="A220" s="366"/>
      <c r="B220" s="366"/>
      <c r="C220" s="367"/>
      <c r="D220" s="366"/>
      <c r="E220" s="366"/>
      <c r="F220" s="366"/>
      <c r="G220" s="366"/>
      <c r="H220" s="366"/>
      <c r="I220" s="366"/>
      <c r="J220" s="366"/>
      <c r="K220" s="366"/>
      <c r="L220" s="366"/>
      <c r="M220" s="366"/>
      <c r="N220" s="366"/>
      <c r="O220" s="366"/>
      <c r="P220" s="366"/>
      <c r="Q220" s="366"/>
      <c r="R220" s="366"/>
      <c r="S220" s="366"/>
      <c r="T220" s="366"/>
      <c r="U220" s="366"/>
      <c r="V220" s="366"/>
      <c r="W220" s="366"/>
      <c r="X220" s="366"/>
      <c r="Y220" s="366"/>
      <c r="Z220" s="366"/>
      <c r="AA220" s="366"/>
      <c r="AB220" s="366"/>
      <c r="AC220" s="366"/>
      <c r="AD220" s="366"/>
      <c r="AE220" s="366"/>
      <c r="AF220" s="366"/>
      <c r="AG220" s="366"/>
      <c r="AH220" s="366"/>
      <c r="AI220" s="366"/>
      <c r="AJ220" s="366"/>
      <c r="AK220" s="366"/>
    </row>
    <row r="221" spans="1:37" ht="12.75">
      <c r="A221" s="366"/>
      <c r="B221" s="366"/>
      <c r="C221" s="367"/>
      <c r="D221" s="366"/>
      <c r="E221" s="366"/>
      <c r="F221" s="366"/>
      <c r="G221" s="366"/>
      <c r="H221" s="366"/>
      <c r="I221" s="366"/>
      <c r="J221" s="366"/>
      <c r="K221" s="366"/>
      <c r="L221" s="366"/>
      <c r="M221" s="366"/>
      <c r="N221" s="366"/>
      <c r="O221" s="366"/>
      <c r="P221" s="366"/>
      <c r="Q221" s="366"/>
      <c r="R221" s="366"/>
      <c r="S221" s="366"/>
      <c r="T221" s="366"/>
      <c r="U221" s="366"/>
      <c r="V221" s="366"/>
      <c r="W221" s="366"/>
      <c r="X221" s="366"/>
      <c r="Y221" s="366"/>
      <c r="Z221" s="366"/>
      <c r="AA221" s="366"/>
      <c r="AB221" s="366"/>
      <c r="AC221" s="366"/>
      <c r="AD221" s="366"/>
      <c r="AE221" s="366"/>
      <c r="AF221" s="366"/>
      <c r="AG221" s="366"/>
      <c r="AH221" s="366"/>
      <c r="AI221" s="366"/>
      <c r="AJ221" s="366"/>
      <c r="AK221" s="366"/>
    </row>
    <row r="222" spans="1:37" ht="12.75">
      <c r="A222" s="366"/>
      <c r="B222" s="366"/>
      <c r="C222" s="367"/>
      <c r="D222" s="366"/>
      <c r="E222" s="366"/>
      <c r="F222" s="366"/>
      <c r="G222" s="366"/>
      <c r="H222" s="366"/>
      <c r="I222" s="366"/>
      <c r="J222" s="366"/>
      <c r="K222" s="366"/>
      <c r="L222" s="366"/>
      <c r="M222" s="366"/>
      <c r="N222" s="366"/>
      <c r="O222" s="366"/>
      <c r="P222" s="366"/>
      <c r="Q222" s="366"/>
      <c r="R222" s="366"/>
      <c r="S222" s="366"/>
      <c r="T222" s="366"/>
      <c r="U222" s="366"/>
      <c r="V222" s="366"/>
      <c r="W222" s="366"/>
      <c r="X222" s="366"/>
      <c r="Y222" s="366"/>
      <c r="Z222" s="366"/>
      <c r="AA222" s="366"/>
      <c r="AB222" s="366"/>
      <c r="AC222" s="366"/>
      <c r="AD222" s="366"/>
      <c r="AE222" s="366"/>
      <c r="AF222" s="366"/>
      <c r="AG222" s="366"/>
      <c r="AH222" s="366"/>
      <c r="AI222" s="366"/>
      <c r="AJ222" s="366"/>
      <c r="AK222" s="366"/>
    </row>
    <row r="223" spans="1:37" ht="12.75">
      <c r="A223" s="366"/>
      <c r="B223" s="366"/>
      <c r="C223" s="367"/>
      <c r="D223" s="366"/>
      <c r="E223" s="366"/>
      <c r="F223" s="366"/>
      <c r="G223" s="366"/>
      <c r="H223" s="366"/>
      <c r="I223" s="366"/>
      <c r="J223" s="366"/>
      <c r="K223" s="366"/>
      <c r="L223" s="366"/>
      <c r="M223" s="366"/>
      <c r="N223" s="366"/>
      <c r="O223" s="366"/>
      <c r="P223" s="366"/>
      <c r="Q223" s="366"/>
      <c r="R223" s="366"/>
      <c r="S223" s="366"/>
      <c r="T223" s="366"/>
      <c r="U223" s="366"/>
      <c r="V223" s="366"/>
      <c r="W223" s="366"/>
      <c r="X223" s="366"/>
      <c r="Y223" s="366"/>
      <c r="Z223" s="366"/>
      <c r="AA223" s="366"/>
      <c r="AB223" s="366"/>
      <c r="AC223" s="366"/>
      <c r="AD223" s="366"/>
      <c r="AE223" s="366"/>
      <c r="AF223" s="366"/>
      <c r="AG223" s="366"/>
      <c r="AH223" s="366"/>
      <c r="AI223" s="366"/>
      <c r="AJ223" s="366"/>
      <c r="AK223" s="366"/>
    </row>
    <row r="224" spans="1:37" ht="12.75">
      <c r="A224" s="366"/>
      <c r="B224" s="366"/>
      <c r="C224" s="367"/>
      <c r="D224" s="366"/>
      <c r="E224" s="366"/>
      <c r="F224" s="366"/>
      <c r="G224" s="366"/>
      <c r="H224" s="366"/>
      <c r="I224" s="366"/>
      <c r="J224" s="366"/>
      <c r="K224" s="366"/>
      <c r="L224" s="366"/>
      <c r="M224" s="366"/>
      <c r="N224" s="366"/>
      <c r="O224" s="366"/>
      <c r="P224" s="366"/>
      <c r="Q224" s="366"/>
      <c r="R224" s="366"/>
      <c r="S224" s="366"/>
      <c r="T224" s="366"/>
      <c r="U224" s="366"/>
      <c r="V224" s="366"/>
      <c r="W224" s="366"/>
      <c r="X224" s="366"/>
      <c r="Y224" s="366"/>
      <c r="Z224" s="366"/>
      <c r="AA224" s="366"/>
      <c r="AB224" s="366"/>
      <c r="AC224" s="366"/>
      <c r="AD224" s="366"/>
      <c r="AE224" s="366"/>
      <c r="AF224" s="366"/>
      <c r="AG224" s="366"/>
      <c r="AH224" s="366"/>
      <c r="AI224" s="366"/>
      <c r="AJ224" s="366"/>
      <c r="AK224" s="366"/>
    </row>
    <row r="225" spans="1:37" ht="12.75">
      <c r="A225" s="366"/>
      <c r="B225" s="366"/>
      <c r="C225" s="367"/>
      <c r="D225" s="366"/>
      <c r="E225" s="366"/>
      <c r="F225" s="366"/>
      <c r="G225" s="366"/>
      <c r="H225" s="366"/>
      <c r="I225" s="366"/>
      <c r="J225" s="366"/>
      <c r="K225" s="366"/>
      <c r="L225" s="366"/>
      <c r="M225" s="366"/>
      <c r="N225" s="366"/>
      <c r="O225" s="366"/>
      <c r="P225" s="366"/>
      <c r="Q225" s="366"/>
      <c r="R225" s="366"/>
      <c r="S225" s="366"/>
      <c r="T225" s="366"/>
      <c r="U225" s="366"/>
      <c r="V225" s="366"/>
      <c r="W225" s="366"/>
      <c r="X225" s="366"/>
      <c r="Y225" s="366"/>
      <c r="Z225" s="366"/>
      <c r="AA225" s="366"/>
      <c r="AB225" s="366"/>
      <c r="AC225" s="366"/>
      <c r="AD225" s="366"/>
      <c r="AE225" s="366"/>
      <c r="AF225" s="366"/>
      <c r="AG225" s="366"/>
      <c r="AH225" s="366"/>
      <c r="AI225" s="366"/>
      <c r="AJ225" s="366"/>
      <c r="AK225" s="366"/>
    </row>
    <row r="226" spans="1:37" ht="12.75">
      <c r="A226" s="366"/>
      <c r="B226" s="366"/>
      <c r="C226" s="367"/>
      <c r="D226" s="366"/>
      <c r="E226" s="366"/>
      <c r="F226" s="366"/>
      <c r="G226" s="366"/>
      <c r="H226" s="366"/>
      <c r="I226" s="366"/>
      <c r="J226" s="366"/>
      <c r="K226" s="366"/>
      <c r="L226" s="366"/>
      <c r="M226" s="366"/>
      <c r="N226" s="366"/>
      <c r="O226" s="366"/>
      <c r="P226" s="366"/>
      <c r="Q226" s="366"/>
      <c r="R226" s="366"/>
      <c r="S226" s="366"/>
      <c r="T226" s="366"/>
      <c r="U226" s="366"/>
      <c r="V226" s="366"/>
      <c r="W226" s="366"/>
      <c r="X226" s="366"/>
      <c r="Y226" s="366"/>
      <c r="Z226" s="366"/>
      <c r="AA226" s="366"/>
      <c r="AB226" s="366"/>
      <c r="AC226" s="366"/>
      <c r="AD226" s="366"/>
      <c r="AE226" s="366"/>
      <c r="AF226" s="366"/>
      <c r="AG226" s="366"/>
      <c r="AH226" s="366"/>
      <c r="AI226" s="366"/>
      <c r="AJ226" s="366"/>
      <c r="AK226" s="366"/>
    </row>
    <row r="227" spans="1:37" ht="12.75">
      <c r="A227" s="366"/>
      <c r="B227" s="366"/>
      <c r="C227" s="367"/>
      <c r="D227" s="366"/>
      <c r="E227" s="366"/>
      <c r="F227" s="366"/>
      <c r="G227" s="366"/>
      <c r="H227" s="366"/>
      <c r="I227" s="366"/>
      <c r="J227" s="366"/>
      <c r="K227" s="366"/>
      <c r="L227" s="366"/>
      <c r="M227" s="366"/>
      <c r="N227" s="366"/>
      <c r="O227" s="366"/>
      <c r="P227" s="366"/>
      <c r="Q227" s="366"/>
      <c r="R227" s="366"/>
      <c r="S227" s="366"/>
      <c r="T227" s="366"/>
      <c r="U227" s="366"/>
      <c r="V227" s="366"/>
      <c r="W227" s="366"/>
      <c r="X227" s="366"/>
      <c r="Y227" s="366"/>
      <c r="Z227" s="366"/>
      <c r="AA227" s="366"/>
      <c r="AB227" s="366"/>
      <c r="AC227" s="366"/>
      <c r="AD227" s="366"/>
      <c r="AE227" s="366"/>
      <c r="AF227" s="366"/>
      <c r="AG227" s="366"/>
      <c r="AH227" s="366"/>
      <c r="AI227" s="366"/>
      <c r="AJ227" s="366"/>
      <c r="AK227" s="366"/>
    </row>
    <row r="228" spans="1:37" ht="12.75">
      <c r="A228" s="366"/>
      <c r="B228" s="366"/>
      <c r="C228" s="367"/>
      <c r="D228" s="366"/>
      <c r="E228" s="366"/>
      <c r="F228" s="366"/>
      <c r="G228" s="366"/>
      <c r="H228" s="366"/>
      <c r="I228" s="366"/>
      <c r="J228" s="366"/>
      <c r="K228" s="366"/>
      <c r="L228" s="366"/>
      <c r="M228" s="366"/>
      <c r="N228" s="366"/>
      <c r="O228" s="366"/>
      <c r="P228" s="366"/>
      <c r="Q228" s="366"/>
      <c r="R228" s="366"/>
      <c r="S228" s="366"/>
      <c r="T228" s="366"/>
      <c r="U228" s="366"/>
      <c r="V228" s="366"/>
      <c r="W228" s="366"/>
      <c r="X228" s="366"/>
      <c r="Y228" s="366"/>
      <c r="Z228" s="366"/>
      <c r="AA228" s="366"/>
      <c r="AB228" s="366"/>
      <c r="AC228" s="366"/>
      <c r="AD228" s="366"/>
      <c r="AE228" s="366"/>
      <c r="AF228" s="366"/>
      <c r="AG228" s="366"/>
      <c r="AH228" s="366"/>
      <c r="AI228" s="366"/>
      <c r="AJ228" s="366"/>
      <c r="AK228" s="366"/>
    </row>
    <row r="229" spans="1:37" ht="12.75">
      <c r="A229" s="366"/>
      <c r="B229" s="366"/>
      <c r="C229" s="367"/>
      <c r="D229" s="366"/>
      <c r="E229" s="366"/>
      <c r="F229" s="366"/>
      <c r="G229" s="366"/>
      <c r="H229" s="366"/>
      <c r="I229" s="366"/>
      <c r="J229" s="366"/>
      <c r="K229" s="366"/>
      <c r="L229" s="366"/>
      <c r="M229" s="366"/>
      <c r="N229" s="366"/>
      <c r="O229" s="366"/>
      <c r="P229" s="366"/>
      <c r="Q229" s="366"/>
      <c r="R229" s="366"/>
      <c r="S229" s="366"/>
      <c r="T229" s="366"/>
      <c r="U229" s="366"/>
      <c r="V229" s="366"/>
      <c r="W229" s="366"/>
      <c r="X229" s="366"/>
      <c r="Y229" s="366"/>
      <c r="Z229" s="366"/>
      <c r="AA229" s="366"/>
      <c r="AB229" s="366"/>
      <c r="AC229" s="366"/>
      <c r="AD229" s="366"/>
      <c r="AE229" s="366"/>
      <c r="AF229" s="366"/>
      <c r="AG229" s="366"/>
      <c r="AH229" s="366"/>
      <c r="AI229" s="366"/>
      <c r="AJ229" s="366"/>
      <c r="AK229" s="366"/>
    </row>
    <row r="230" spans="1:37" ht="12.75">
      <c r="A230" s="366"/>
      <c r="B230" s="366"/>
      <c r="C230" s="367"/>
      <c r="D230" s="366"/>
      <c r="E230" s="366"/>
      <c r="F230" s="366"/>
      <c r="G230" s="366"/>
      <c r="H230" s="366"/>
      <c r="I230" s="366"/>
      <c r="J230" s="366"/>
      <c r="K230" s="366"/>
      <c r="L230" s="366"/>
      <c r="M230" s="366"/>
      <c r="N230" s="366"/>
      <c r="O230" s="366"/>
      <c r="P230" s="366"/>
      <c r="Q230" s="366"/>
      <c r="R230" s="366"/>
      <c r="S230" s="366"/>
      <c r="T230" s="366"/>
      <c r="U230" s="366"/>
      <c r="V230" s="366"/>
      <c r="W230" s="366"/>
      <c r="X230" s="366"/>
      <c r="Y230" s="366"/>
      <c r="Z230" s="366"/>
      <c r="AA230" s="366"/>
      <c r="AB230" s="366"/>
      <c r="AC230" s="366"/>
      <c r="AD230" s="366"/>
      <c r="AE230" s="366"/>
      <c r="AF230" s="366"/>
      <c r="AG230" s="366"/>
      <c r="AH230" s="366"/>
      <c r="AI230" s="366"/>
      <c r="AJ230" s="366"/>
      <c r="AK230" s="366"/>
    </row>
    <row r="231" spans="1:37" ht="12.75">
      <c r="A231" s="366"/>
      <c r="B231" s="366"/>
      <c r="C231" s="367"/>
      <c r="D231" s="366"/>
      <c r="E231" s="366"/>
      <c r="F231" s="366"/>
      <c r="G231" s="366"/>
      <c r="H231" s="366"/>
      <c r="I231" s="366"/>
      <c r="J231" s="366"/>
      <c r="K231" s="366"/>
      <c r="L231" s="366"/>
      <c r="M231" s="366"/>
      <c r="N231" s="366"/>
      <c r="O231" s="366"/>
      <c r="P231" s="366"/>
      <c r="Q231" s="366"/>
      <c r="R231" s="366"/>
      <c r="S231" s="366"/>
      <c r="T231" s="366"/>
      <c r="U231" s="366"/>
      <c r="V231" s="366"/>
      <c r="W231" s="366"/>
      <c r="X231" s="366"/>
      <c r="Y231" s="366"/>
      <c r="Z231" s="366"/>
      <c r="AA231" s="366"/>
      <c r="AB231" s="366"/>
      <c r="AC231" s="366"/>
      <c r="AD231" s="366"/>
      <c r="AE231" s="366"/>
      <c r="AF231" s="366"/>
      <c r="AG231" s="366"/>
      <c r="AH231" s="366"/>
      <c r="AI231" s="366"/>
      <c r="AJ231" s="366"/>
      <c r="AK231" s="366"/>
    </row>
    <row r="232" spans="1:37" ht="12.75">
      <c r="A232" s="366"/>
      <c r="B232" s="366"/>
      <c r="C232" s="367"/>
      <c r="D232" s="366"/>
      <c r="E232" s="366"/>
      <c r="F232" s="366"/>
      <c r="G232" s="366"/>
      <c r="H232" s="366"/>
      <c r="I232" s="366"/>
      <c r="J232" s="366"/>
      <c r="K232" s="366"/>
      <c r="L232" s="366"/>
      <c r="M232" s="366"/>
      <c r="N232" s="366"/>
      <c r="O232" s="366"/>
      <c r="P232" s="366"/>
      <c r="Q232" s="366"/>
      <c r="R232" s="366"/>
      <c r="S232" s="366"/>
      <c r="T232" s="366"/>
      <c r="U232" s="366"/>
      <c r="V232" s="366"/>
      <c r="W232" s="366"/>
      <c r="X232" s="366"/>
      <c r="Y232" s="366"/>
      <c r="Z232" s="366"/>
      <c r="AA232" s="366"/>
      <c r="AB232" s="366"/>
      <c r="AC232" s="366"/>
      <c r="AD232" s="366"/>
      <c r="AE232" s="366"/>
      <c r="AF232" s="366"/>
      <c r="AG232" s="366"/>
      <c r="AH232" s="366"/>
      <c r="AI232" s="366"/>
      <c r="AJ232" s="366"/>
      <c r="AK232" s="366"/>
    </row>
    <row r="233" spans="1:37" ht="12.75">
      <c r="A233" s="366"/>
      <c r="B233" s="366"/>
      <c r="C233" s="367"/>
      <c r="D233" s="366"/>
      <c r="E233" s="366"/>
      <c r="F233" s="366"/>
      <c r="G233" s="366"/>
      <c r="H233" s="366"/>
      <c r="I233" s="366"/>
      <c r="J233" s="366"/>
      <c r="K233" s="366"/>
      <c r="L233" s="366"/>
      <c r="M233" s="366"/>
      <c r="N233" s="366"/>
      <c r="O233" s="366"/>
      <c r="P233" s="366"/>
      <c r="Q233" s="366"/>
      <c r="R233" s="366"/>
      <c r="S233" s="366"/>
      <c r="T233" s="366"/>
      <c r="U233" s="366"/>
      <c r="V233" s="366"/>
      <c r="W233" s="366"/>
      <c r="X233" s="366"/>
      <c r="Y233" s="366"/>
      <c r="Z233" s="366"/>
      <c r="AA233" s="366"/>
      <c r="AB233" s="366"/>
      <c r="AC233" s="366"/>
      <c r="AD233" s="366"/>
      <c r="AE233" s="366"/>
      <c r="AF233" s="366"/>
      <c r="AG233" s="366"/>
      <c r="AH233" s="366"/>
      <c r="AI233" s="366"/>
      <c r="AJ233" s="366"/>
      <c r="AK233" s="366"/>
    </row>
    <row r="234" spans="1:37" ht="12.75">
      <c r="A234" s="366"/>
      <c r="B234" s="366"/>
      <c r="C234" s="367"/>
      <c r="D234" s="366"/>
      <c r="E234" s="366"/>
      <c r="F234" s="366"/>
      <c r="G234" s="366"/>
      <c r="H234" s="366"/>
      <c r="I234" s="366"/>
      <c r="J234" s="366"/>
      <c r="K234" s="366"/>
      <c r="L234" s="366"/>
      <c r="M234" s="366"/>
      <c r="N234" s="366"/>
      <c r="O234" s="366"/>
      <c r="P234" s="366"/>
      <c r="Q234" s="366"/>
      <c r="R234" s="366"/>
      <c r="S234" s="366"/>
      <c r="T234" s="366"/>
      <c r="U234" s="366"/>
      <c r="V234" s="366"/>
      <c r="W234" s="366"/>
      <c r="X234" s="366"/>
      <c r="Y234" s="366"/>
      <c r="Z234" s="366"/>
      <c r="AA234" s="366"/>
      <c r="AB234" s="366"/>
      <c r="AC234" s="366"/>
      <c r="AD234" s="366"/>
      <c r="AE234" s="366"/>
      <c r="AF234" s="366"/>
      <c r="AG234" s="366"/>
      <c r="AH234" s="366"/>
      <c r="AI234" s="366"/>
      <c r="AJ234" s="366"/>
      <c r="AK234" s="366"/>
    </row>
    <row r="235" spans="1:37" ht="12.75">
      <c r="A235" s="366"/>
      <c r="B235" s="366"/>
      <c r="C235" s="367"/>
      <c r="D235" s="366"/>
      <c r="E235" s="366"/>
      <c r="F235" s="366"/>
      <c r="G235" s="366"/>
      <c r="H235" s="366"/>
      <c r="I235" s="366"/>
      <c r="J235" s="366"/>
      <c r="K235" s="366"/>
      <c r="L235" s="366"/>
      <c r="M235" s="366"/>
      <c r="N235" s="366"/>
      <c r="O235" s="366"/>
      <c r="P235" s="366"/>
      <c r="Q235" s="366"/>
      <c r="R235" s="366"/>
      <c r="S235" s="366"/>
      <c r="T235" s="366"/>
      <c r="U235" s="366"/>
      <c r="V235" s="366"/>
      <c r="W235" s="366"/>
      <c r="X235" s="366"/>
      <c r="Y235" s="366"/>
      <c r="Z235" s="366"/>
      <c r="AA235" s="366"/>
      <c r="AB235" s="366"/>
      <c r="AC235" s="366"/>
      <c r="AD235" s="366"/>
      <c r="AE235" s="366"/>
      <c r="AF235" s="366"/>
      <c r="AG235" s="366"/>
      <c r="AH235" s="366"/>
      <c r="AI235" s="366"/>
      <c r="AJ235" s="366"/>
      <c r="AK235" s="366"/>
    </row>
    <row r="236" spans="1:37" ht="12.75">
      <c r="A236" s="366"/>
      <c r="B236" s="366"/>
      <c r="C236" s="367"/>
      <c r="D236" s="366"/>
      <c r="E236" s="366"/>
      <c r="F236" s="366"/>
      <c r="G236" s="366"/>
      <c r="H236" s="366"/>
      <c r="I236" s="366"/>
      <c r="J236" s="366"/>
      <c r="K236" s="366"/>
      <c r="L236" s="366"/>
      <c r="M236" s="366"/>
      <c r="N236" s="366"/>
      <c r="O236" s="366"/>
      <c r="P236" s="366"/>
      <c r="Q236" s="366"/>
      <c r="R236" s="366"/>
      <c r="S236" s="366"/>
      <c r="T236" s="366"/>
      <c r="U236" s="366"/>
      <c r="V236" s="366"/>
      <c r="W236" s="366"/>
      <c r="X236" s="366"/>
      <c r="Y236" s="366"/>
      <c r="Z236" s="366"/>
      <c r="AA236" s="366"/>
      <c r="AB236" s="366"/>
      <c r="AC236" s="366"/>
      <c r="AD236" s="366"/>
      <c r="AE236" s="366"/>
      <c r="AF236" s="366"/>
      <c r="AG236" s="366"/>
      <c r="AH236" s="366"/>
      <c r="AI236" s="366"/>
      <c r="AJ236" s="366"/>
      <c r="AK236" s="366"/>
    </row>
    <row r="237" spans="1:37" ht="12.75">
      <c r="A237" s="366"/>
      <c r="B237" s="366"/>
      <c r="C237" s="367"/>
      <c r="D237" s="366"/>
      <c r="E237" s="366"/>
      <c r="F237" s="366"/>
      <c r="G237" s="366"/>
      <c r="H237" s="366"/>
      <c r="I237" s="366"/>
      <c r="J237" s="366"/>
      <c r="K237" s="366"/>
      <c r="L237" s="366"/>
      <c r="M237" s="366"/>
      <c r="N237" s="366"/>
      <c r="O237" s="366"/>
      <c r="P237" s="366"/>
      <c r="Q237" s="366"/>
      <c r="R237" s="366"/>
      <c r="S237" s="366"/>
      <c r="T237" s="366"/>
      <c r="U237" s="366"/>
      <c r="V237" s="366"/>
      <c r="W237" s="366"/>
      <c r="X237" s="366"/>
      <c r="Y237" s="366"/>
      <c r="Z237" s="366"/>
      <c r="AA237" s="366"/>
      <c r="AB237" s="366"/>
      <c r="AC237" s="366"/>
      <c r="AD237" s="366"/>
      <c r="AE237" s="366"/>
      <c r="AF237" s="366"/>
      <c r="AG237" s="366"/>
      <c r="AH237" s="366"/>
      <c r="AI237" s="366"/>
      <c r="AJ237" s="366"/>
      <c r="AK237" s="366"/>
    </row>
    <row r="238" spans="1:37" ht="12.75">
      <c r="A238" s="366"/>
      <c r="B238" s="366"/>
      <c r="C238" s="367"/>
      <c r="D238" s="366"/>
      <c r="E238" s="366"/>
      <c r="F238" s="366"/>
      <c r="G238" s="366"/>
      <c r="H238" s="366"/>
      <c r="I238" s="366"/>
      <c r="J238" s="366"/>
      <c r="K238" s="366"/>
      <c r="L238" s="366"/>
      <c r="M238" s="366"/>
      <c r="N238" s="366"/>
      <c r="O238" s="366"/>
      <c r="P238" s="366"/>
      <c r="Q238" s="366"/>
      <c r="R238" s="366"/>
      <c r="S238" s="366"/>
      <c r="T238" s="366"/>
      <c r="U238" s="366"/>
      <c r="V238" s="366"/>
      <c r="W238" s="366"/>
      <c r="X238" s="366"/>
      <c r="Y238" s="366"/>
      <c r="Z238" s="366"/>
      <c r="AA238" s="366"/>
      <c r="AB238" s="366"/>
      <c r="AC238" s="366"/>
      <c r="AD238" s="366"/>
      <c r="AE238" s="366"/>
      <c r="AF238" s="366"/>
      <c r="AG238" s="366"/>
      <c r="AH238" s="366"/>
      <c r="AI238" s="366"/>
      <c r="AJ238" s="366"/>
      <c r="AK238" s="366"/>
    </row>
    <row r="239" spans="1:37" ht="12.75">
      <c r="A239" s="366"/>
      <c r="B239" s="366"/>
      <c r="C239" s="367"/>
      <c r="D239" s="366"/>
      <c r="E239" s="366"/>
      <c r="F239" s="366"/>
      <c r="G239" s="366"/>
      <c r="H239" s="366"/>
      <c r="I239" s="366"/>
      <c r="J239" s="366"/>
      <c r="K239" s="366"/>
      <c r="L239" s="366"/>
      <c r="M239" s="366"/>
      <c r="N239" s="366"/>
      <c r="O239" s="366"/>
      <c r="P239" s="366"/>
      <c r="Q239" s="366"/>
      <c r="R239" s="366"/>
      <c r="S239" s="366"/>
      <c r="T239" s="366"/>
      <c r="U239" s="366"/>
      <c r="V239" s="366"/>
      <c r="W239" s="366"/>
      <c r="X239" s="366"/>
      <c r="Y239" s="366"/>
      <c r="Z239" s="366"/>
      <c r="AA239" s="366"/>
      <c r="AB239" s="366"/>
      <c r="AC239" s="366"/>
      <c r="AD239" s="366"/>
      <c r="AE239" s="366"/>
      <c r="AF239" s="366"/>
      <c r="AG239" s="366"/>
      <c r="AH239" s="366"/>
      <c r="AI239" s="366"/>
      <c r="AJ239" s="366"/>
      <c r="AK239" s="366"/>
    </row>
    <row r="240" spans="1:37" ht="12.75">
      <c r="A240" s="366"/>
      <c r="B240" s="366"/>
      <c r="C240" s="367"/>
      <c r="D240" s="366"/>
      <c r="E240" s="366"/>
      <c r="F240" s="366"/>
      <c r="G240" s="366"/>
      <c r="H240" s="366"/>
      <c r="I240" s="366"/>
      <c r="J240" s="366"/>
      <c r="K240" s="366"/>
      <c r="L240" s="366"/>
      <c r="M240" s="366"/>
      <c r="N240" s="366"/>
      <c r="O240" s="366"/>
      <c r="P240" s="366"/>
      <c r="Q240" s="366"/>
      <c r="R240" s="366"/>
      <c r="S240" s="366"/>
      <c r="T240" s="366"/>
      <c r="U240" s="366"/>
      <c r="V240" s="366"/>
      <c r="W240" s="366"/>
      <c r="X240" s="366"/>
      <c r="Y240" s="366"/>
      <c r="Z240" s="366"/>
      <c r="AA240" s="366"/>
      <c r="AB240" s="366"/>
      <c r="AC240" s="366"/>
      <c r="AD240" s="366"/>
      <c r="AE240" s="366"/>
      <c r="AF240" s="366"/>
      <c r="AG240" s="366"/>
      <c r="AH240" s="366"/>
      <c r="AI240" s="366"/>
      <c r="AJ240" s="366"/>
      <c r="AK240" s="366"/>
    </row>
    <row r="241" spans="1:37" ht="12.75">
      <c r="A241" s="366"/>
      <c r="B241" s="366"/>
      <c r="C241" s="367"/>
      <c r="D241" s="366"/>
      <c r="E241" s="366"/>
      <c r="F241" s="366"/>
      <c r="G241" s="366"/>
      <c r="H241" s="366"/>
      <c r="I241" s="366"/>
      <c r="J241" s="366"/>
      <c r="K241" s="366"/>
      <c r="L241" s="366"/>
      <c r="M241" s="366"/>
      <c r="N241" s="366"/>
      <c r="O241" s="366"/>
      <c r="P241" s="366"/>
      <c r="Q241" s="366"/>
      <c r="R241" s="366"/>
      <c r="S241" s="366"/>
      <c r="T241" s="366"/>
      <c r="U241" s="366"/>
      <c r="V241" s="366"/>
      <c r="W241" s="366"/>
      <c r="X241" s="366"/>
      <c r="Y241" s="366"/>
      <c r="Z241" s="366"/>
      <c r="AA241" s="366"/>
      <c r="AB241" s="366"/>
      <c r="AC241" s="366"/>
      <c r="AD241" s="366"/>
      <c r="AE241" s="366"/>
      <c r="AF241" s="366"/>
      <c r="AG241" s="366"/>
      <c r="AH241" s="366"/>
      <c r="AI241" s="366"/>
      <c r="AJ241" s="366"/>
      <c r="AK241" s="366"/>
    </row>
    <row r="242" spans="1:37" ht="12.75">
      <c r="A242" s="366"/>
      <c r="B242" s="366"/>
      <c r="C242" s="367"/>
      <c r="D242" s="366"/>
      <c r="E242" s="366"/>
      <c r="F242" s="366"/>
      <c r="G242" s="366"/>
      <c r="H242" s="366"/>
      <c r="I242" s="366"/>
      <c r="J242" s="366"/>
      <c r="K242" s="366"/>
      <c r="L242" s="366"/>
      <c r="M242" s="366"/>
      <c r="N242" s="366"/>
      <c r="O242" s="366"/>
      <c r="P242" s="366"/>
      <c r="Q242" s="366"/>
      <c r="R242" s="366"/>
      <c r="S242" s="366"/>
      <c r="T242" s="366"/>
      <c r="U242" s="366"/>
      <c r="V242" s="366"/>
      <c r="W242" s="366"/>
      <c r="X242" s="366"/>
      <c r="Y242" s="366"/>
      <c r="Z242" s="366"/>
      <c r="AA242" s="366"/>
      <c r="AB242" s="366"/>
      <c r="AC242" s="366"/>
      <c r="AD242" s="366"/>
      <c r="AE242" s="366"/>
      <c r="AF242" s="366"/>
      <c r="AG242" s="366"/>
      <c r="AH242" s="366"/>
      <c r="AI242" s="366"/>
      <c r="AJ242" s="366"/>
      <c r="AK242" s="366"/>
    </row>
    <row r="243" spans="1:37" ht="12.75">
      <c r="A243" s="366"/>
      <c r="B243" s="366"/>
      <c r="C243" s="367"/>
      <c r="D243" s="366"/>
      <c r="E243" s="366"/>
      <c r="F243" s="366"/>
      <c r="G243" s="366"/>
      <c r="H243" s="366"/>
      <c r="I243" s="366"/>
      <c r="J243" s="366"/>
      <c r="K243" s="366"/>
      <c r="L243" s="366"/>
      <c r="M243" s="366"/>
      <c r="N243" s="366"/>
      <c r="O243" s="366"/>
      <c r="P243" s="366"/>
      <c r="Q243" s="366"/>
      <c r="R243" s="366"/>
      <c r="S243" s="366"/>
      <c r="T243" s="366"/>
      <c r="U243" s="366"/>
      <c r="V243" s="366"/>
      <c r="W243" s="366"/>
      <c r="X243" s="366"/>
      <c r="Y243" s="366"/>
      <c r="Z243" s="366"/>
      <c r="AA243" s="366"/>
      <c r="AB243" s="366"/>
      <c r="AC243" s="366"/>
      <c r="AD243" s="366"/>
      <c r="AE243" s="366"/>
      <c r="AF243" s="366"/>
      <c r="AG243" s="366"/>
      <c r="AH243" s="366"/>
      <c r="AI243" s="366"/>
      <c r="AJ243" s="366"/>
      <c r="AK243" s="366"/>
    </row>
    <row r="244" spans="1:37" ht="12.75">
      <c r="A244" s="366"/>
      <c r="B244" s="366"/>
      <c r="C244" s="367"/>
      <c r="D244" s="366"/>
      <c r="E244" s="366"/>
      <c r="F244" s="366"/>
      <c r="G244" s="366"/>
      <c r="H244" s="366"/>
      <c r="I244" s="366"/>
      <c r="J244" s="366"/>
      <c r="K244" s="366"/>
      <c r="L244" s="366"/>
      <c r="M244" s="366"/>
      <c r="N244" s="366"/>
      <c r="O244" s="366"/>
      <c r="P244" s="366"/>
      <c r="Q244" s="366"/>
      <c r="R244" s="366"/>
      <c r="S244" s="366"/>
      <c r="T244" s="366"/>
      <c r="U244" s="366"/>
      <c r="V244" s="366"/>
      <c r="W244" s="366"/>
      <c r="X244" s="366"/>
      <c r="Y244" s="366"/>
      <c r="Z244" s="366"/>
      <c r="AA244" s="366"/>
      <c r="AB244" s="366"/>
      <c r="AC244" s="366"/>
      <c r="AD244" s="366"/>
      <c r="AE244" s="366"/>
      <c r="AF244" s="366"/>
      <c r="AG244" s="366"/>
      <c r="AH244" s="366"/>
      <c r="AI244" s="366"/>
      <c r="AJ244" s="366"/>
      <c r="AK244" s="366"/>
    </row>
    <row r="245" spans="1:37" ht="12.75">
      <c r="A245" s="366"/>
      <c r="B245" s="366"/>
      <c r="C245" s="367"/>
      <c r="D245" s="366"/>
      <c r="E245" s="366"/>
      <c r="F245" s="366"/>
      <c r="G245" s="366"/>
      <c r="H245" s="366"/>
      <c r="I245" s="366"/>
      <c r="J245" s="366"/>
      <c r="K245" s="366"/>
      <c r="L245" s="366"/>
      <c r="M245" s="366"/>
      <c r="N245" s="366"/>
      <c r="O245" s="366"/>
      <c r="P245" s="366"/>
      <c r="Q245" s="366"/>
      <c r="R245" s="366"/>
      <c r="S245" s="366"/>
      <c r="T245" s="366"/>
      <c r="U245" s="366"/>
      <c r="V245" s="366"/>
      <c r="W245" s="366"/>
      <c r="X245" s="366"/>
      <c r="Y245" s="366"/>
      <c r="Z245" s="366"/>
      <c r="AA245" s="366"/>
      <c r="AB245" s="366"/>
      <c r="AC245" s="366"/>
      <c r="AD245" s="366"/>
      <c r="AE245" s="366"/>
      <c r="AF245" s="366"/>
      <c r="AG245" s="366"/>
      <c r="AH245" s="366"/>
      <c r="AI245" s="366"/>
      <c r="AJ245" s="366"/>
      <c r="AK245" s="366"/>
    </row>
    <row r="246" spans="1:37" ht="12.75">
      <c r="A246" s="366"/>
      <c r="B246" s="366"/>
      <c r="C246" s="367"/>
      <c r="D246" s="366"/>
      <c r="E246" s="366"/>
      <c r="F246" s="366"/>
      <c r="G246" s="366"/>
      <c r="H246" s="366"/>
      <c r="I246" s="366"/>
      <c r="J246" s="366"/>
      <c r="K246" s="366"/>
      <c r="L246" s="366"/>
      <c r="M246" s="366"/>
      <c r="N246" s="366"/>
      <c r="O246" s="366"/>
      <c r="P246" s="366"/>
      <c r="Q246" s="366"/>
      <c r="R246" s="366"/>
      <c r="S246" s="366"/>
      <c r="T246" s="366"/>
      <c r="U246" s="366"/>
      <c r="V246" s="366"/>
      <c r="W246" s="366"/>
      <c r="X246" s="366"/>
      <c r="Y246" s="366"/>
      <c r="Z246" s="366"/>
      <c r="AA246" s="366"/>
      <c r="AB246" s="366"/>
      <c r="AC246" s="366"/>
      <c r="AD246" s="366"/>
      <c r="AE246" s="366"/>
      <c r="AF246" s="366"/>
      <c r="AG246" s="366"/>
      <c r="AH246" s="366"/>
      <c r="AI246" s="366"/>
      <c r="AJ246" s="366"/>
      <c r="AK246" s="366"/>
    </row>
    <row r="247" spans="1:37" ht="12.75">
      <c r="A247" s="366"/>
      <c r="B247" s="366"/>
      <c r="C247" s="367"/>
      <c r="D247" s="366"/>
      <c r="E247" s="366"/>
      <c r="F247" s="366"/>
      <c r="G247" s="366"/>
      <c r="H247" s="366"/>
      <c r="I247" s="366"/>
      <c r="J247" s="366"/>
      <c r="K247" s="366"/>
      <c r="L247" s="366"/>
      <c r="M247" s="366"/>
      <c r="N247" s="366"/>
      <c r="O247" s="366"/>
      <c r="P247" s="366"/>
      <c r="Q247" s="366"/>
      <c r="R247" s="366"/>
      <c r="S247" s="366"/>
      <c r="T247" s="366"/>
      <c r="U247" s="366"/>
      <c r="V247" s="366"/>
      <c r="W247" s="366"/>
      <c r="X247" s="366"/>
      <c r="Y247" s="366"/>
      <c r="Z247" s="366"/>
      <c r="AA247" s="366"/>
      <c r="AB247" s="366"/>
      <c r="AC247" s="366"/>
      <c r="AD247" s="366"/>
      <c r="AE247" s="366"/>
      <c r="AF247" s="366"/>
      <c r="AG247" s="366"/>
      <c r="AH247" s="366"/>
      <c r="AI247" s="366"/>
      <c r="AJ247" s="366"/>
      <c r="AK247" s="366"/>
    </row>
    <row r="248" spans="1:37" ht="12.75">
      <c r="A248" s="366"/>
      <c r="B248" s="366"/>
      <c r="C248" s="367"/>
      <c r="D248" s="366"/>
      <c r="E248" s="366"/>
      <c r="F248" s="366"/>
      <c r="G248" s="366"/>
      <c r="H248" s="366"/>
      <c r="I248" s="366"/>
      <c r="J248" s="366"/>
      <c r="K248" s="366"/>
      <c r="L248" s="366"/>
      <c r="M248" s="366"/>
      <c r="N248" s="366"/>
      <c r="O248" s="366"/>
      <c r="P248" s="366"/>
      <c r="Q248" s="366"/>
      <c r="R248" s="366"/>
      <c r="S248" s="366"/>
      <c r="T248" s="366"/>
      <c r="U248" s="366"/>
      <c r="V248" s="366"/>
      <c r="W248" s="366"/>
      <c r="X248" s="366"/>
      <c r="Y248" s="366"/>
      <c r="Z248" s="366"/>
      <c r="AA248" s="366"/>
      <c r="AB248" s="366"/>
      <c r="AC248" s="366"/>
      <c r="AD248" s="366"/>
      <c r="AE248" s="366"/>
      <c r="AF248" s="366"/>
      <c r="AG248" s="366"/>
      <c r="AH248" s="366"/>
      <c r="AI248" s="366"/>
      <c r="AJ248" s="366"/>
      <c r="AK248" s="366"/>
    </row>
    <row r="249" spans="1:37" ht="12.75">
      <c r="A249" s="366"/>
      <c r="B249" s="366"/>
      <c r="C249" s="367"/>
      <c r="D249" s="366"/>
      <c r="E249" s="366"/>
      <c r="F249" s="366"/>
      <c r="G249" s="366"/>
      <c r="H249" s="366"/>
      <c r="I249" s="366"/>
      <c r="J249" s="366"/>
      <c r="K249" s="366"/>
      <c r="L249" s="366"/>
      <c r="M249" s="366"/>
      <c r="N249" s="366"/>
      <c r="O249" s="366"/>
      <c r="P249" s="366"/>
      <c r="Q249" s="366"/>
      <c r="R249" s="366"/>
      <c r="S249" s="366"/>
      <c r="T249" s="366"/>
      <c r="U249" s="366"/>
      <c r="V249" s="366"/>
      <c r="W249" s="366"/>
      <c r="X249" s="366"/>
      <c r="Y249" s="366"/>
      <c r="Z249" s="366"/>
      <c r="AA249" s="366"/>
      <c r="AB249" s="366"/>
      <c r="AC249" s="366"/>
      <c r="AD249" s="366"/>
      <c r="AE249" s="366"/>
      <c r="AF249" s="366"/>
      <c r="AG249" s="366"/>
      <c r="AH249" s="366"/>
      <c r="AI249" s="366"/>
      <c r="AJ249" s="366"/>
      <c r="AK249" s="366"/>
    </row>
    <row r="250" spans="1:37" ht="12.75">
      <c r="A250" s="366"/>
      <c r="B250" s="366"/>
      <c r="C250" s="367"/>
      <c r="D250" s="366"/>
      <c r="E250" s="366"/>
      <c r="F250" s="366"/>
      <c r="G250" s="366"/>
      <c r="H250" s="366"/>
      <c r="I250" s="366"/>
      <c r="J250" s="366"/>
      <c r="K250" s="366"/>
      <c r="L250" s="366"/>
      <c r="M250" s="366"/>
      <c r="N250" s="366"/>
      <c r="O250" s="366"/>
      <c r="P250" s="366"/>
      <c r="Q250" s="366"/>
      <c r="R250" s="366"/>
      <c r="S250" s="366"/>
      <c r="T250" s="366"/>
      <c r="U250" s="366"/>
      <c r="V250" s="366"/>
      <c r="W250" s="366"/>
      <c r="X250" s="366"/>
      <c r="Y250" s="366"/>
      <c r="Z250" s="366"/>
      <c r="AA250" s="366"/>
      <c r="AB250" s="366"/>
      <c r="AC250" s="366"/>
      <c r="AD250" s="366"/>
      <c r="AE250" s="366"/>
      <c r="AF250" s="366"/>
      <c r="AG250" s="366"/>
      <c r="AH250" s="366"/>
      <c r="AI250" s="366"/>
      <c r="AJ250" s="366"/>
      <c r="AK250" s="366"/>
    </row>
    <row r="251" spans="1:37" ht="12.75">
      <c r="A251" s="366"/>
      <c r="B251" s="366"/>
      <c r="C251" s="367"/>
      <c r="D251" s="366"/>
      <c r="E251" s="366"/>
      <c r="F251" s="366"/>
      <c r="G251" s="366"/>
      <c r="H251" s="366"/>
      <c r="I251" s="366"/>
      <c r="J251" s="366"/>
      <c r="K251" s="366"/>
      <c r="L251" s="366"/>
      <c r="M251" s="366"/>
      <c r="N251" s="366"/>
      <c r="O251" s="366"/>
      <c r="P251" s="366"/>
      <c r="Q251" s="366"/>
      <c r="R251" s="366"/>
      <c r="S251" s="366"/>
      <c r="T251" s="366"/>
      <c r="U251" s="366"/>
      <c r="V251" s="366"/>
      <c r="W251" s="366"/>
      <c r="X251" s="366"/>
      <c r="Y251" s="366"/>
      <c r="Z251" s="366"/>
      <c r="AA251" s="366"/>
      <c r="AB251" s="366"/>
      <c r="AC251" s="366"/>
      <c r="AD251" s="366"/>
      <c r="AE251" s="366"/>
      <c r="AF251" s="366"/>
      <c r="AG251" s="366"/>
      <c r="AH251" s="366"/>
      <c r="AI251" s="366"/>
      <c r="AJ251" s="366"/>
      <c r="AK251" s="366"/>
    </row>
    <row r="252" spans="1:37" ht="12.75">
      <c r="A252" s="366"/>
      <c r="B252" s="366"/>
      <c r="C252" s="367"/>
      <c r="D252" s="366"/>
      <c r="E252" s="366"/>
      <c r="F252" s="366"/>
      <c r="G252" s="366"/>
      <c r="H252" s="366"/>
      <c r="I252" s="366"/>
      <c r="J252" s="366"/>
      <c r="K252" s="366"/>
      <c r="L252" s="366"/>
      <c r="M252" s="366"/>
      <c r="N252" s="366"/>
      <c r="O252" s="366"/>
      <c r="P252" s="366"/>
      <c r="Q252" s="366"/>
      <c r="R252" s="366"/>
      <c r="S252" s="366"/>
      <c r="T252" s="366"/>
      <c r="U252" s="366"/>
      <c r="V252" s="366"/>
      <c r="W252" s="366"/>
      <c r="X252" s="366"/>
      <c r="Y252" s="366"/>
      <c r="Z252" s="366"/>
      <c r="AA252" s="366"/>
      <c r="AB252" s="366"/>
      <c r="AC252" s="366"/>
      <c r="AD252" s="366"/>
      <c r="AE252" s="366"/>
      <c r="AF252" s="366"/>
      <c r="AG252" s="366"/>
      <c r="AH252" s="366"/>
      <c r="AI252" s="366"/>
      <c r="AJ252" s="366"/>
      <c r="AK252" s="366"/>
    </row>
    <row r="253" spans="1:37" ht="12.75">
      <c r="A253" s="366"/>
      <c r="B253" s="366"/>
      <c r="C253" s="367"/>
      <c r="D253" s="366"/>
      <c r="E253" s="366"/>
      <c r="F253" s="366"/>
      <c r="G253" s="366"/>
      <c r="H253" s="366"/>
      <c r="I253" s="366"/>
      <c r="J253" s="366"/>
      <c r="K253" s="366"/>
      <c r="L253" s="366"/>
      <c r="M253" s="366"/>
      <c r="N253" s="366"/>
      <c r="O253" s="366"/>
      <c r="P253" s="366"/>
      <c r="Q253" s="366"/>
      <c r="R253" s="366"/>
      <c r="S253" s="366"/>
      <c r="T253" s="366"/>
      <c r="U253" s="366"/>
      <c r="V253" s="366"/>
      <c r="W253" s="366"/>
      <c r="X253" s="366"/>
      <c r="Y253" s="366"/>
      <c r="Z253" s="366"/>
      <c r="AA253" s="366"/>
      <c r="AB253" s="366"/>
      <c r="AC253" s="366"/>
      <c r="AD253" s="366"/>
      <c r="AE253" s="366"/>
      <c r="AF253" s="366"/>
      <c r="AG253" s="366"/>
      <c r="AH253" s="366"/>
      <c r="AI253" s="366"/>
      <c r="AJ253" s="366"/>
      <c r="AK253" s="366"/>
    </row>
    <row r="254" spans="1:37" ht="12.75">
      <c r="A254" s="366"/>
      <c r="B254" s="366"/>
      <c r="C254" s="367"/>
      <c r="D254" s="366"/>
      <c r="E254" s="366"/>
      <c r="F254" s="366"/>
      <c r="G254" s="366"/>
      <c r="H254" s="366"/>
      <c r="I254" s="366"/>
      <c r="J254" s="366"/>
      <c r="K254" s="366"/>
      <c r="L254" s="366"/>
      <c r="M254" s="366"/>
      <c r="N254" s="366"/>
      <c r="O254" s="366"/>
      <c r="P254" s="366"/>
      <c r="Q254" s="366"/>
      <c r="R254" s="366"/>
      <c r="S254" s="366"/>
      <c r="T254" s="366"/>
      <c r="U254" s="366"/>
      <c r="V254" s="366"/>
      <c r="W254" s="366"/>
      <c r="X254" s="366"/>
      <c r="Y254" s="366"/>
      <c r="Z254" s="366"/>
      <c r="AA254" s="366"/>
      <c r="AB254" s="366"/>
      <c r="AC254" s="366"/>
      <c r="AD254" s="366"/>
      <c r="AE254" s="366"/>
      <c r="AF254" s="366"/>
      <c r="AG254" s="366"/>
      <c r="AH254" s="366"/>
      <c r="AI254" s="366"/>
      <c r="AJ254" s="366"/>
      <c r="AK254" s="366"/>
    </row>
    <row r="255" spans="1:37" ht="12.75">
      <c r="A255" s="366"/>
      <c r="B255" s="366"/>
      <c r="C255" s="367"/>
      <c r="D255" s="366"/>
      <c r="E255" s="366"/>
      <c r="F255" s="366"/>
      <c r="G255" s="366"/>
      <c r="H255" s="366"/>
      <c r="I255" s="366"/>
      <c r="J255" s="366"/>
      <c r="K255" s="366"/>
      <c r="L255" s="366"/>
      <c r="M255" s="366"/>
      <c r="N255" s="366"/>
      <c r="O255" s="366"/>
      <c r="P255" s="366"/>
      <c r="Q255" s="366"/>
      <c r="R255" s="366"/>
      <c r="S255" s="366"/>
      <c r="T255" s="366"/>
      <c r="U255" s="366"/>
      <c r="V255" s="366"/>
      <c r="W255" s="366"/>
      <c r="X255" s="366"/>
      <c r="Y255" s="366"/>
      <c r="Z255" s="366"/>
      <c r="AA255" s="366"/>
      <c r="AB255" s="366"/>
      <c r="AC255" s="366"/>
      <c r="AD255" s="366"/>
      <c r="AE255" s="366"/>
      <c r="AF255" s="366"/>
      <c r="AG255" s="366"/>
      <c r="AH255" s="366"/>
      <c r="AI255" s="366"/>
      <c r="AJ255" s="366"/>
      <c r="AK255" s="366"/>
    </row>
    <row r="256" spans="1:37" ht="12.75">
      <c r="A256" s="366"/>
      <c r="B256" s="366"/>
      <c r="C256" s="367"/>
      <c r="D256" s="366"/>
      <c r="E256" s="366"/>
      <c r="F256" s="366"/>
      <c r="G256" s="366"/>
      <c r="H256" s="366"/>
      <c r="I256" s="366"/>
      <c r="J256" s="366"/>
      <c r="K256" s="366"/>
      <c r="L256" s="366"/>
      <c r="M256" s="366"/>
      <c r="N256" s="366"/>
      <c r="O256" s="366"/>
      <c r="P256" s="366"/>
      <c r="Q256" s="366"/>
      <c r="R256" s="366"/>
      <c r="S256" s="366"/>
      <c r="T256" s="366"/>
      <c r="U256" s="366"/>
      <c r="V256" s="366"/>
      <c r="W256" s="366"/>
      <c r="X256" s="366"/>
      <c r="Y256" s="366"/>
      <c r="Z256" s="366"/>
      <c r="AA256" s="366"/>
      <c r="AB256" s="366"/>
      <c r="AC256" s="366"/>
      <c r="AD256" s="366"/>
      <c r="AE256" s="366"/>
      <c r="AF256" s="366"/>
      <c r="AG256" s="366"/>
      <c r="AH256" s="366"/>
      <c r="AI256" s="366"/>
      <c r="AJ256" s="366"/>
      <c r="AK256" s="366"/>
    </row>
    <row r="257" spans="1:37" ht="12.75">
      <c r="A257" s="366"/>
      <c r="B257" s="366"/>
      <c r="C257" s="367"/>
      <c r="D257" s="366"/>
      <c r="E257" s="366"/>
      <c r="F257" s="366"/>
      <c r="G257" s="366"/>
      <c r="H257" s="366"/>
      <c r="I257" s="366"/>
      <c r="J257" s="366"/>
      <c r="K257" s="366"/>
      <c r="L257" s="366"/>
      <c r="M257" s="366"/>
      <c r="N257" s="366"/>
      <c r="O257" s="366"/>
      <c r="P257" s="366"/>
      <c r="Q257" s="366"/>
      <c r="R257" s="366"/>
      <c r="S257" s="366"/>
      <c r="T257" s="366"/>
      <c r="U257" s="366"/>
      <c r="V257" s="366"/>
      <c r="W257" s="366"/>
      <c r="X257" s="366"/>
      <c r="Y257" s="366"/>
      <c r="Z257" s="366"/>
      <c r="AA257" s="366"/>
      <c r="AB257" s="366"/>
      <c r="AC257" s="366"/>
      <c r="AD257" s="366"/>
      <c r="AE257" s="366"/>
      <c r="AF257" s="366"/>
      <c r="AG257" s="366"/>
      <c r="AH257" s="366"/>
      <c r="AI257" s="366"/>
      <c r="AJ257" s="366"/>
      <c r="AK257" s="366"/>
    </row>
    <row r="258" spans="1:37" ht="12.75">
      <c r="A258" s="366"/>
      <c r="B258" s="366"/>
      <c r="C258" s="367"/>
      <c r="D258" s="366"/>
      <c r="E258" s="366"/>
      <c r="F258" s="366"/>
      <c r="G258" s="366"/>
      <c r="H258" s="366"/>
      <c r="I258" s="366"/>
      <c r="J258" s="366"/>
      <c r="K258" s="366"/>
      <c r="L258" s="366"/>
      <c r="M258" s="366"/>
      <c r="N258" s="366"/>
      <c r="O258" s="366"/>
      <c r="P258" s="366"/>
      <c r="Q258" s="366"/>
      <c r="R258" s="366"/>
      <c r="S258" s="366"/>
      <c r="T258" s="366"/>
      <c r="U258" s="366"/>
      <c r="V258" s="366"/>
      <c r="W258" s="366"/>
      <c r="X258" s="366"/>
      <c r="Y258" s="366"/>
      <c r="Z258" s="366"/>
      <c r="AA258" s="366"/>
      <c r="AB258" s="366"/>
      <c r="AC258" s="366"/>
      <c r="AD258" s="366"/>
      <c r="AE258" s="366"/>
      <c r="AF258" s="366"/>
      <c r="AG258" s="366"/>
      <c r="AH258" s="366"/>
      <c r="AI258" s="366"/>
      <c r="AJ258" s="366"/>
      <c r="AK258" s="366"/>
    </row>
    <row r="259" spans="1:37" ht="12.75">
      <c r="A259" s="366"/>
      <c r="B259" s="366"/>
      <c r="C259" s="367"/>
      <c r="D259" s="366"/>
      <c r="E259" s="366"/>
      <c r="F259" s="366"/>
      <c r="G259" s="366"/>
      <c r="H259" s="366"/>
      <c r="I259" s="366"/>
      <c r="J259" s="366"/>
      <c r="K259" s="366"/>
      <c r="L259" s="366"/>
      <c r="M259" s="366"/>
      <c r="N259" s="366"/>
      <c r="O259" s="366"/>
      <c r="P259" s="366"/>
      <c r="Q259" s="366"/>
      <c r="R259" s="366"/>
      <c r="S259" s="366"/>
      <c r="T259" s="366"/>
      <c r="U259" s="366"/>
      <c r="V259" s="366"/>
      <c r="W259" s="366"/>
      <c r="X259" s="366"/>
      <c r="Y259" s="366"/>
      <c r="Z259" s="366"/>
      <c r="AA259" s="366"/>
      <c r="AB259" s="366"/>
      <c r="AC259" s="366"/>
      <c r="AD259" s="366"/>
      <c r="AE259" s="366"/>
      <c r="AF259" s="366"/>
      <c r="AG259" s="366"/>
      <c r="AH259" s="366"/>
      <c r="AI259" s="366"/>
      <c r="AJ259" s="366"/>
      <c r="AK259" s="366"/>
    </row>
    <row r="260" spans="1:37" ht="12.75">
      <c r="A260" s="366"/>
      <c r="B260" s="366"/>
      <c r="C260" s="367"/>
      <c r="D260" s="366"/>
      <c r="E260" s="366"/>
      <c r="F260" s="366"/>
      <c r="G260" s="366"/>
      <c r="H260" s="366"/>
      <c r="I260" s="366"/>
      <c r="J260" s="366"/>
      <c r="K260" s="366"/>
      <c r="L260" s="366"/>
      <c r="M260" s="366"/>
      <c r="N260" s="366"/>
      <c r="O260" s="366"/>
      <c r="P260" s="366"/>
      <c r="Q260" s="366"/>
      <c r="R260" s="366"/>
      <c r="S260" s="366"/>
      <c r="T260" s="366"/>
      <c r="U260" s="366"/>
      <c r="V260" s="366"/>
      <c r="W260" s="366"/>
      <c r="X260" s="366"/>
      <c r="Y260" s="366"/>
      <c r="Z260" s="366"/>
      <c r="AA260" s="366"/>
      <c r="AB260" s="366"/>
      <c r="AC260" s="366"/>
      <c r="AD260" s="366"/>
      <c r="AE260" s="366"/>
      <c r="AF260" s="366"/>
      <c r="AG260" s="366"/>
      <c r="AH260" s="366"/>
      <c r="AI260" s="366"/>
      <c r="AJ260" s="366"/>
      <c r="AK260" s="366"/>
    </row>
    <row r="261" spans="1:37" ht="12.75">
      <c r="A261" s="366"/>
      <c r="B261" s="366"/>
      <c r="C261" s="367"/>
      <c r="D261" s="366"/>
      <c r="E261" s="366"/>
      <c r="F261" s="366"/>
      <c r="G261" s="366"/>
      <c r="H261" s="366"/>
      <c r="I261" s="366"/>
      <c r="J261" s="366"/>
      <c r="K261" s="366"/>
      <c r="L261" s="366"/>
      <c r="M261" s="366"/>
      <c r="N261" s="366"/>
      <c r="O261" s="366"/>
      <c r="P261" s="366"/>
      <c r="Q261" s="366"/>
      <c r="R261" s="366"/>
      <c r="S261" s="366"/>
      <c r="T261" s="366"/>
      <c r="U261" s="366"/>
      <c r="V261" s="366"/>
      <c r="W261" s="366"/>
      <c r="X261" s="366"/>
      <c r="Y261" s="366"/>
      <c r="Z261" s="366"/>
      <c r="AA261" s="366"/>
      <c r="AB261" s="366"/>
      <c r="AC261" s="366"/>
      <c r="AD261" s="366"/>
      <c r="AE261" s="366"/>
      <c r="AF261" s="366"/>
      <c r="AG261" s="366"/>
      <c r="AH261" s="366"/>
      <c r="AI261" s="366"/>
      <c r="AJ261" s="366"/>
      <c r="AK261" s="366"/>
    </row>
    <row r="262" spans="1:37" ht="12.75">
      <c r="A262" s="366"/>
      <c r="B262" s="366"/>
      <c r="C262" s="367"/>
      <c r="D262" s="366"/>
      <c r="E262" s="366"/>
      <c r="F262" s="366"/>
      <c r="G262" s="366"/>
      <c r="H262" s="366"/>
      <c r="I262" s="366"/>
      <c r="J262" s="366"/>
      <c r="K262" s="366"/>
      <c r="L262" s="366"/>
      <c r="M262" s="366"/>
      <c r="N262" s="366"/>
      <c r="O262" s="366"/>
      <c r="P262" s="366"/>
      <c r="Q262" s="366"/>
      <c r="R262" s="366"/>
      <c r="S262" s="366"/>
      <c r="T262" s="366"/>
      <c r="U262" s="366"/>
      <c r="V262" s="366"/>
      <c r="W262" s="366"/>
      <c r="X262" s="366"/>
      <c r="Y262" s="366"/>
      <c r="Z262" s="366"/>
      <c r="AA262" s="366"/>
      <c r="AB262" s="366"/>
      <c r="AC262" s="366"/>
      <c r="AD262" s="366"/>
      <c r="AE262" s="366"/>
      <c r="AF262" s="366"/>
      <c r="AG262" s="366"/>
      <c r="AH262" s="366"/>
      <c r="AI262" s="366"/>
      <c r="AJ262" s="366"/>
      <c r="AK262" s="366"/>
    </row>
    <row r="263" spans="1:37" ht="12.75">
      <c r="A263" s="366"/>
      <c r="B263" s="366"/>
      <c r="C263" s="367"/>
      <c r="D263" s="366"/>
      <c r="E263" s="366"/>
      <c r="F263" s="366"/>
      <c r="G263" s="366"/>
      <c r="H263" s="366"/>
      <c r="I263" s="366"/>
      <c r="J263" s="366"/>
      <c r="K263" s="366"/>
      <c r="L263" s="366"/>
      <c r="M263" s="366"/>
      <c r="N263" s="366"/>
      <c r="O263" s="366"/>
      <c r="P263" s="366"/>
      <c r="Q263" s="366"/>
      <c r="R263" s="366"/>
      <c r="S263" s="366"/>
      <c r="T263" s="366"/>
      <c r="U263" s="366"/>
      <c r="V263" s="366"/>
      <c r="W263" s="366"/>
      <c r="X263" s="366"/>
      <c r="Y263" s="366"/>
      <c r="Z263" s="366"/>
      <c r="AA263" s="366"/>
      <c r="AB263" s="366"/>
      <c r="AC263" s="366"/>
      <c r="AD263" s="366"/>
      <c r="AE263" s="366"/>
      <c r="AF263" s="366"/>
      <c r="AG263" s="366"/>
      <c r="AH263" s="366"/>
      <c r="AI263" s="366"/>
      <c r="AJ263" s="366"/>
      <c r="AK263" s="366"/>
    </row>
    <row r="264" spans="1:37" ht="12.75">
      <c r="A264" s="366"/>
      <c r="B264" s="366"/>
      <c r="C264" s="367"/>
      <c r="D264" s="366"/>
      <c r="E264" s="366"/>
      <c r="F264" s="366"/>
      <c r="G264" s="366"/>
      <c r="H264" s="366"/>
      <c r="I264" s="366"/>
      <c r="J264" s="366"/>
      <c r="K264" s="366"/>
      <c r="L264" s="366"/>
      <c r="M264" s="366"/>
      <c r="N264" s="366"/>
      <c r="O264" s="366"/>
      <c r="P264" s="366"/>
      <c r="Q264" s="366"/>
      <c r="R264" s="366"/>
      <c r="S264" s="366"/>
      <c r="T264" s="366"/>
      <c r="U264" s="366"/>
      <c r="V264" s="366"/>
      <c r="W264" s="366"/>
      <c r="X264" s="366"/>
      <c r="Y264" s="366"/>
      <c r="Z264" s="366"/>
      <c r="AA264" s="366"/>
      <c r="AB264" s="366"/>
      <c r="AC264" s="366"/>
      <c r="AD264" s="366"/>
      <c r="AE264" s="366"/>
      <c r="AF264" s="366"/>
      <c r="AG264" s="366"/>
      <c r="AH264" s="366"/>
      <c r="AI264" s="366"/>
      <c r="AJ264" s="366"/>
      <c r="AK264" s="366"/>
    </row>
    <row r="265" spans="1:37" ht="12.75">
      <c r="A265" s="366"/>
      <c r="B265" s="366"/>
      <c r="C265" s="367"/>
      <c r="D265" s="366"/>
      <c r="E265" s="366"/>
      <c r="F265" s="366"/>
      <c r="G265" s="366"/>
      <c r="H265" s="366"/>
      <c r="I265" s="366"/>
      <c r="J265" s="366"/>
      <c r="K265" s="366"/>
      <c r="L265" s="366"/>
      <c r="M265" s="366"/>
      <c r="N265" s="366"/>
      <c r="O265" s="366"/>
      <c r="P265" s="366"/>
      <c r="Q265" s="366"/>
      <c r="R265" s="366"/>
      <c r="S265" s="366"/>
      <c r="T265" s="366"/>
      <c r="U265" s="366"/>
      <c r="V265" s="366"/>
      <c r="W265" s="366"/>
      <c r="X265" s="366"/>
      <c r="Y265" s="366"/>
      <c r="Z265" s="366"/>
      <c r="AA265" s="366"/>
      <c r="AB265" s="366"/>
      <c r="AC265" s="366"/>
      <c r="AD265" s="366"/>
      <c r="AE265" s="366"/>
      <c r="AF265" s="366"/>
      <c r="AG265" s="366"/>
      <c r="AH265" s="366"/>
      <c r="AI265" s="366"/>
      <c r="AJ265" s="366"/>
      <c r="AK265" s="366"/>
    </row>
    <row r="266" spans="1:37" ht="12.75">
      <c r="A266" s="366"/>
      <c r="B266" s="366"/>
      <c r="C266" s="367"/>
      <c r="D266" s="366"/>
      <c r="E266" s="366"/>
      <c r="F266" s="366"/>
      <c r="G266" s="366"/>
      <c r="H266" s="366"/>
      <c r="I266" s="366"/>
      <c r="J266" s="366"/>
      <c r="K266" s="366"/>
      <c r="L266" s="366"/>
      <c r="M266" s="366"/>
      <c r="N266" s="366"/>
      <c r="O266" s="366"/>
      <c r="P266" s="366"/>
      <c r="Q266" s="366"/>
      <c r="R266" s="366"/>
      <c r="S266" s="366"/>
      <c r="T266" s="366"/>
      <c r="U266" s="366"/>
      <c r="V266" s="366"/>
      <c r="W266" s="366"/>
      <c r="X266" s="366"/>
      <c r="Y266" s="366"/>
      <c r="Z266" s="366"/>
      <c r="AA266" s="366"/>
      <c r="AB266" s="366"/>
      <c r="AC266" s="366"/>
      <c r="AD266" s="366"/>
      <c r="AE266" s="366"/>
      <c r="AF266" s="366"/>
      <c r="AG266" s="366"/>
      <c r="AH266" s="366"/>
      <c r="AI266" s="366"/>
      <c r="AJ266" s="366"/>
      <c r="AK266" s="366"/>
    </row>
    <row r="267" spans="1:37" ht="12.75">
      <c r="A267" s="366"/>
      <c r="B267" s="366"/>
      <c r="C267" s="367"/>
      <c r="D267" s="366"/>
      <c r="E267" s="366"/>
      <c r="F267" s="366"/>
      <c r="G267" s="366"/>
      <c r="H267" s="366"/>
      <c r="I267" s="366"/>
      <c r="J267" s="366"/>
      <c r="K267" s="366"/>
      <c r="L267" s="366"/>
      <c r="M267" s="366"/>
      <c r="N267" s="366"/>
      <c r="O267" s="366"/>
      <c r="P267" s="366"/>
      <c r="Q267" s="366"/>
      <c r="R267" s="366"/>
      <c r="S267" s="366"/>
      <c r="T267" s="366"/>
      <c r="U267" s="366"/>
      <c r="V267" s="366"/>
      <c r="W267" s="366"/>
      <c r="X267" s="366"/>
      <c r="Y267" s="366"/>
      <c r="Z267" s="366"/>
      <c r="AA267" s="366"/>
      <c r="AB267" s="366"/>
      <c r="AC267" s="366"/>
      <c r="AD267" s="366"/>
      <c r="AE267" s="366"/>
      <c r="AF267" s="366"/>
      <c r="AG267" s="366"/>
      <c r="AH267" s="366"/>
      <c r="AI267" s="366"/>
      <c r="AJ267" s="366"/>
      <c r="AK267" s="366"/>
    </row>
    <row r="268" spans="1:37" ht="12.75">
      <c r="A268" s="366"/>
      <c r="B268" s="366"/>
      <c r="C268" s="367"/>
      <c r="D268" s="366"/>
      <c r="E268" s="366"/>
      <c r="F268" s="366"/>
      <c r="G268" s="366"/>
      <c r="H268" s="366"/>
      <c r="I268" s="366"/>
      <c r="J268" s="366"/>
      <c r="K268" s="366"/>
      <c r="L268" s="366"/>
      <c r="M268" s="366"/>
      <c r="N268" s="366"/>
      <c r="O268" s="366"/>
      <c r="P268" s="366"/>
      <c r="Q268" s="366"/>
      <c r="R268" s="366"/>
      <c r="S268" s="366"/>
      <c r="T268" s="366"/>
      <c r="U268" s="366"/>
      <c r="V268" s="366"/>
      <c r="W268" s="366"/>
      <c r="X268" s="366"/>
      <c r="Y268" s="366"/>
      <c r="Z268" s="366"/>
      <c r="AA268" s="366"/>
      <c r="AB268" s="366"/>
      <c r="AC268" s="366"/>
      <c r="AD268" s="366"/>
      <c r="AE268" s="366"/>
      <c r="AF268" s="366"/>
      <c r="AG268" s="366"/>
      <c r="AH268" s="366"/>
      <c r="AI268" s="366"/>
      <c r="AJ268" s="366"/>
      <c r="AK268" s="366"/>
    </row>
    <row r="269" spans="1:37" ht="12.75">
      <c r="A269" s="366"/>
      <c r="B269" s="366"/>
      <c r="C269" s="367"/>
      <c r="D269" s="366"/>
      <c r="E269" s="366"/>
      <c r="F269" s="366"/>
      <c r="G269" s="366"/>
      <c r="H269" s="366"/>
      <c r="I269" s="366"/>
      <c r="J269" s="366"/>
      <c r="K269" s="366"/>
      <c r="L269" s="366"/>
      <c r="M269" s="366"/>
      <c r="N269" s="366"/>
      <c r="O269" s="366"/>
      <c r="P269" s="366"/>
      <c r="Q269" s="366"/>
      <c r="R269" s="366"/>
      <c r="S269" s="366"/>
      <c r="T269" s="366"/>
      <c r="U269" s="366"/>
      <c r="V269" s="366"/>
      <c r="W269" s="366"/>
      <c r="X269" s="366"/>
      <c r="Y269" s="366"/>
      <c r="Z269" s="366"/>
      <c r="AA269" s="366"/>
      <c r="AB269" s="366"/>
      <c r="AC269" s="366"/>
      <c r="AD269" s="366"/>
      <c r="AE269" s="366"/>
      <c r="AF269" s="366"/>
      <c r="AG269" s="366"/>
      <c r="AH269" s="366"/>
      <c r="AI269" s="366"/>
      <c r="AJ269" s="366"/>
      <c r="AK269" s="366"/>
    </row>
    <row r="270" spans="1:37" ht="12.75">
      <c r="A270" s="366"/>
      <c r="B270" s="366"/>
      <c r="C270" s="367"/>
      <c r="D270" s="366"/>
      <c r="E270" s="366"/>
      <c r="F270" s="366"/>
      <c r="G270" s="366"/>
      <c r="H270" s="366"/>
      <c r="I270" s="366"/>
      <c r="J270" s="366"/>
      <c r="K270" s="366"/>
      <c r="L270" s="366"/>
      <c r="M270" s="366"/>
      <c r="N270" s="366"/>
      <c r="O270" s="366"/>
      <c r="P270" s="366"/>
      <c r="Q270" s="366"/>
      <c r="R270" s="366"/>
      <c r="S270" s="366"/>
      <c r="T270" s="366"/>
      <c r="U270" s="366"/>
      <c r="V270" s="366"/>
      <c r="W270" s="366"/>
      <c r="X270" s="366"/>
      <c r="Y270" s="366"/>
      <c r="Z270" s="366"/>
      <c r="AA270" s="366"/>
      <c r="AB270" s="366"/>
      <c r="AC270" s="366"/>
      <c r="AD270" s="366"/>
      <c r="AE270" s="366"/>
      <c r="AF270" s="366"/>
      <c r="AG270" s="366"/>
      <c r="AH270" s="366"/>
      <c r="AI270" s="366"/>
      <c r="AJ270" s="366"/>
      <c r="AK270" s="366"/>
    </row>
    <row r="271" spans="1:37" ht="12.75">
      <c r="A271" s="366"/>
      <c r="B271" s="366"/>
      <c r="C271" s="367"/>
      <c r="D271" s="366"/>
      <c r="E271" s="366"/>
      <c r="F271" s="366"/>
      <c r="G271" s="366"/>
      <c r="H271" s="366"/>
      <c r="I271" s="366"/>
      <c r="J271" s="366"/>
      <c r="K271" s="366"/>
      <c r="L271" s="366"/>
      <c r="M271" s="366"/>
      <c r="N271" s="366"/>
      <c r="O271" s="366"/>
      <c r="P271" s="366"/>
      <c r="Q271" s="366"/>
      <c r="R271" s="366"/>
      <c r="S271" s="366"/>
      <c r="T271" s="366"/>
      <c r="U271" s="366"/>
      <c r="V271" s="366"/>
      <c r="W271" s="366"/>
      <c r="X271" s="366"/>
      <c r="Y271" s="366"/>
      <c r="Z271" s="366"/>
      <c r="AA271" s="366"/>
      <c r="AB271" s="366"/>
      <c r="AC271" s="366"/>
      <c r="AD271" s="366"/>
      <c r="AE271" s="366"/>
      <c r="AF271" s="366"/>
      <c r="AG271" s="366"/>
      <c r="AH271" s="366"/>
      <c r="AI271" s="366"/>
      <c r="AJ271" s="366"/>
      <c r="AK271" s="366"/>
    </row>
    <row r="272" spans="1:37" ht="12.75">
      <c r="A272" s="366"/>
      <c r="B272" s="366"/>
      <c r="C272" s="367"/>
      <c r="D272" s="366"/>
      <c r="E272" s="366"/>
      <c r="F272" s="366"/>
      <c r="G272" s="366"/>
      <c r="H272" s="366"/>
      <c r="I272" s="366"/>
      <c r="J272" s="366"/>
      <c r="K272" s="366"/>
      <c r="L272" s="366"/>
      <c r="M272" s="366"/>
      <c r="N272" s="366"/>
      <c r="O272" s="366"/>
      <c r="P272" s="366"/>
      <c r="Q272" s="366"/>
      <c r="R272" s="366"/>
      <c r="S272" s="366"/>
      <c r="T272" s="366"/>
      <c r="U272" s="366"/>
      <c r="V272" s="366"/>
      <c r="W272" s="366"/>
      <c r="X272" s="366"/>
      <c r="Y272" s="366"/>
      <c r="Z272" s="366"/>
      <c r="AA272" s="366"/>
      <c r="AB272" s="366"/>
      <c r="AC272" s="366"/>
      <c r="AD272" s="366"/>
      <c r="AE272" s="366"/>
      <c r="AF272" s="366"/>
      <c r="AG272" s="366"/>
      <c r="AH272" s="366"/>
      <c r="AI272" s="366"/>
      <c r="AJ272" s="366"/>
      <c r="AK272" s="366"/>
    </row>
    <row r="273" spans="1:37" ht="12.75">
      <c r="A273" s="366"/>
      <c r="B273" s="366"/>
      <c r="C273" s="367"/>
      <c r="D273" s="366"/>
      <c r="E273" s="366"/>
      <c r="F273" s="366"/>
      <c r="G273" s="366"/>
      <c r="H273" s="366"/>
      <c r="I273" s="366"/>
      <c r="J273" s="366"/>
      <c r="K273" s="366"/>
      <c r="L273" s="366"/>
      <c r="M273" s="366"/>
      <c r="N273" s="366"/>
      <c r="O273" s="366"/>
      <c r="P273" s="366"/>
      <c r="Q273" s="366"/>
      <c r="R273" s="366"/>
      <c r="S273" s="366"/>
      <c r="T273" s="366"/>
      <c r="U273" s="366"/>
      <c r="V273" s="366"/>
      <c r="W273" s="366"/>
      <c r="X273" s="366"/>
      <c r="Y273" s="366"/>
      <c r="Z273" s="366"/>
      <c r="AA273" s="366"/>
      <c r="AB273" s="366"/>
      <c r="AC273" s="366"/>
      <c r="AD273" s="366"/>
      <c r="AE273" s="366"/>
      <c r="AF273" s="366"/>
      <c r="AG273" s="366"/>
      <c r="AH273" s="366"/>
      <c r="AI273" s="366"/>
      <c r="AJ273" s="366"/>
      <c r="AK273" s="366"/>
    </row>
    <row r="274" spans="1:37" ht="12.75">
      <c r="A274" s="366"/>
      <c r="B274" s="366"/>
      <c r="C274" s="367"/>
      <c r="D274" s="366"/>
      <c r="E274" s="366"/>
      <c r="F274" s="366"/>
      <c r="G274" s="366"/>
      <c r="H274" s="366"/>
      <c r="I274" s="366"/>
      <c r="J274" s="366"/>
      <c r="K274" s="366"/>
      <c r="L274" s="366"/>
      <c r="M274" s="366"/>
      <c r="N274" s="366"/>
      <c r="O274" s="366"/>
      <c r="P274" s="366"/>
      <c r="Q274" s="366"/>
      <c r="R274" s="366"/>
      <c r="S274" s="366"/>
      <c r="T274" s="366"/>
      <c r="U274" s="366"/>
      <c r="V274" s="366"/>
      <c r="W274" s="366"/>
      <c r="X274" s="366"/>
      <c r="Y274" s="366"/>
      <c r="Z274" s="366"/>
      <c r="AA274" s="366"/>
      <c r="AB274" s="366"/>
      <c r="AC274" s="366"/>
      <c r="AD274" s="366"/>
      <c r="AE274" s="366"/>
      <c r="AF274" s="366"/>
      <c r="AG274" s="366"/>
      <c r="AH274" s="366"/>
      <c r="AI274" s="366"/>
      <c r="AJ274" s="366"/>
      <c r="AK274" s="366"/>
    </row>
    <row r="275" spans="1:37" ht="12.75">
      <c r="A275" s="366"/>
      <c r="B275" s="366"/>
      <c r="C275" s="367"/>
      <c r="D275" s="366"/>
      <c r="E275" s="366"/>
      <c r="F275" s="366"/>
      <c r="G275" s="366"/>
      <c r="H275" s="366"/>
      <c r="I275" s="366"/>
      <c r="J275" s="366"/>
      <c r="K275" s="366"/>
      <c r="L275" s="366"/>
      <c r="M275" s="366"/>
      <c r="N275" s="366"/>
      <c r="O275" s="366"/>
      <c r="P275" s="366"/>
      <c r="Q275" s="366"/>
      <c r="R275" s="366"/>
      <c r="S275" s="366"/>
      <c r="T275" s="366"/>
      <c r="U275" s="366"/>
      <c r="V275" s="366"/>
      <c r="W275" s="366"/>
      <c r="X275" s="366"/>
      <c r="Y275" s="366"/>
      <c r="Z275" s="366"/>
      <c r="AA275" s="366"/>
      <c r="AB275" s="366"/>
      <c r="AC275" s="366"/>
      <c r="AD275" s="366"/>
      <c r="AE275" s="366"/>
      <c r="AF275" s="366"/>
      <c r="AG275" s="366"/>
      <c r="AH275" s="366"/>
      <c r="AI275" s="366"/>
      <c r="AJ275" s="366"/>
      <c r="AK275" s="366"/>
    </row>
    <row r="276" spans="1:37" ht="12.75">
      <c r="A276" s="366"/>
      <c r="B276" s="366"/>
      <c r="C276" s="367"/>
      <c r="D276" s="366"/>
      <c r="E276" s="366"/>
      <c r="F276" s="366"/>
      <c r="G276" s="366"/>
      <c r="H276" s="366"/>
      <c r="I276" s="366"/>
      <c r="J276" s="366"/>
      <c r="K276" s="366"/>
      <c r="L276" s="366"/>
      <c r="M276" s="366"/>
      <c r="N276" s="366"/>
      <c r="O276" s="366"/>
      <c r="P276" s="366"/>
      <c r="Q276" s="366"/>
      <c r="R276" s="366"/>
      <c r="S276" s="366"/>
      <c r="T276" s="366"/>
      <c r="U276" s="366"/>
      <c r="V276" s="366"/>
      <c r="W276" s="366"/>
      <c r="X276" s="366"/>
      <c r="Y276" s="366"/>
      <c r="Z276" s="366"/>
      <c r="AA276" s="366"/>
      <c r="AB276" s="366"/>
      <c r="AC276" s="366"/>
      <c r="AD276" s="366"/>
      <c r="AE276" s="366"/>
      <c r="AF276" s="366"/>
      <c r="AG276" s="366"/>
      <c r="AH276" s="366"/>
      <c r="AI276" s="366"/>
      <c r="AJ276" s="366"/>
      <c r="AK276" s="366"/>
    </row>
    <row r="277" spans="1:37" ht="12.75">
      <c r="A277" s="366"/>
      <c r="B277" s="366"/>
      <c r="C277" s="367"/>
      <c r="D277" s="366"/>
      <c r="E277" s="366"/>
      <c r="F277" s="366"/>
      <c r="G277" s="366"/>
      <c r="H277" s="366"/>
      <c r="I277" s="366"/>
      <c r="J277" s="366"/>
      <c r="K277" s="366"/>
      <c r="L277" s="366"/>
      <c r="M277" s="366"/>
      <c r="N277" s="366"/>
      <c r="O277" s="366"/>
      <c r="P277" s="366"/>
      <c r="Q277" s="366"/>
      <c r="R277" s="366"/>
      <c r="S277" s="366"/>
      <c r="T277" s="366"/>
      <c r="U277" s="366"/>
      <c r="V277" s="366"/>
      <c r="W277" s="366"/>
      <c r="X277" s="366"/>
      <c r="Y277" s="366"/>
      <c r="Z277" s="366"/>
      <c r="AA277" s="366"/>
      <c r="AB277" s="366"/>
      <c r="AC277" s="366"/>
      <c r="AD277" s="366"/>
      <c r="AE277" s="366"/>
      <c r="AF277" s="366"/>
      <c r="AG277" s="366"/>
      <c r="AH277" s="366"/>
      <c r="AI277" s="366"/>
      <c r="AJ277" s="366"/>
      <c r="AK277" s="366"/>
    </row>
    <row r="278" spans="1:37" ht="12.75">
      <c r="A278" s="366"/>
      <c r="B278" s="366"/>
      <c r="C278" s="367"/>
      <c r="D278" s="366"/>
      <c r="E278" s="366"/>
      <c r="F278" s="366"/>
      <c r="G278" s="366"/>
      <c r="H278" s="366"/>
      <c r="I278" s="366"/>
      <c r="J278" s="366"/>
      <c r="K278" s="366"/>
      <c r="L278" s="366"/>
      <c r="M278" s="366"/>
      <c r="N278" s="366"/>
      <c r="O278" s="366"/>
      <c r="P278" s="366"/>
      <c r="Q278" s="366"/>
      <c r="R278" s="366"/>
      <c r="S278" s="366"/>
      <c r="T278" s="366"/>
      <c r="U278" s="366"/>
      <c r="V278" s="366"/>
      <c r="W278" s="366"/>
      <c r="X278" s="366"/>
      <c r="Y278" s="366"/>
      <c r="Z278" s="366"/>
      <c r="AA278" s="366"/>
      <c r="AB278" s="366"/>
      <c r="AC278" s="366"/>
      <c r="AD278" s="366"/>
      <c r="AE278" s="366"/>
      <c r="AF278" s="366"/>
      <c r="AG278" s="366"/>
      <c r="AH278" s="366"/>
      <c r="AI278" s="366"/>
      <c r="AJ278" s="366"/>
      <c r="AK278" s="366"/>
    </row>
    <row r="279" spans="1:37" ht="12.75">
      <c r="A279" s="366"/>
      <c r="B279" s="366"/>
      <c r="C279" s="367"/>
      <c r="D279" s="366"/>
      <c r="E279" s="366"/>
      <c r="F279" s="366"/>
      <c r="G279" s="366"/>
      <c r="H279" s="366"/>
      <c r="I279" s="366"/>
      <c r="J279" s="366"/>
      <c r="K279" s="366"/>
      <c r="L279" s="366"/>
      <c r="M279" s="366"/>
      <c r="N279" s="366"/>
      <c r="O279" s="366"/>
      <c r="P279" s="366"/>
      <c r="Q279" s="366"/>
      <c r="R279" s="366"/>
      <c r="S279" s="366"/>
      <c r="T279" s="366"/>
      <c r="U279" s="366"/>
      <c r="V279" s="366"/>
      <c r="W279" s="366"/>
      <c r="X279" s="366"/>
      <c r="Y279" s="366"/>
      <c r="Z279" s="366"/>
      <c r="AA279" s="366"/>
      <c r="AB279" s="366"/>
      <c r="AC279" s="366"/>
      <c r="AD279" s="366"/>
      <c r="AE279" s="366"/>
      <c r="AF279" s="366"/>
      <c r="AG279" s="366"/>
      <c r="AH279" s="366"/>
      <c r="AI279" s="366"/>
      <c r="AJ279" s="366"/>
      <c r="AK279" s="366"/>
    </row>
    <row r="280" spans="1:37" ht="12.75">
      <c r="A280" s="366"/>
      <c r="B280" s="366"/>
      <c r="C280" s="367"/>
      <c r="D280" s="366"/>
      <c r="E280" s="366"/>
      <c r="F280" s="366"/>
      <c r="G280" s="366"/>
      <c r="H280" s="366"/>
      <c r="I280" s="366"/>
      <c r="J280" s="366"/>
      <c r="K280" s="366"/>
      <c r="L280" s="366"/>
      <c r="M280" s="366"/>
      <c r="N280" s="366"/>
      <c r="O280" s="366"/>
      <c r="P280" s="366"/>
      <c r="Q280" s="366"/>
      <c r="R280" s="366"/>
      <c r="S280" s="366"/>
      <c r="T280" s="366"/>
      <c r="U280" s="366"/>
      <c r="V280" s="366"/>
      <c r="W280" s="366"/>
      <c r="X280" s="366"/>
      <c r="Y280" s="366"/>
      <c r="Z280" s="366"/>
      <c r="AA280" s="366"/>
      <c r="AB280" s="366"/>
      <c r="AC280" s="366"/>
      <c r="AD280" s="366"/>
      <c r="AE280" s="366"/>
      <c r="AF280" s="366"/>
      <c r="AG280" s="366"/>
      <c r="AH280" s="366"/>
      <c r="AI280" s="366"/>
      <c r="AJ280" s="366"/>
      <c r="AK280" s="366"/>
    </row>
    <row r="281" spans="1:37" ht="12.75">
      <c r="A281" s="366"/>
      <c r="B281" s="366"/>
      <c r="C281" s="367"/>
      <c r="D281" s="366"/>
      <c r="E281" s="366"/>
      <c r="F281" s="366"/>
      <c r="G281" s="366"/>
      <c r="H281" s="366"/>
      <c r="I281" s="366"/>
      <c r="J281" s="366"/>
      <c r="K281" s="366"/>
      <c r="L281" s="366"/>
      <c r="M281" s="366"/>
      <c r="N281" s="366"/>
      <c r="O281" s="366"/>
      <c r="P281" s="366"/>
      <c r="Q281" s="366"/>
      <c r="R281" s="366"/>
      <c r="S281" s="366"/>
      <c r="T281" s="366"/>
      <c r="U281" s="366"/>
      <c r="V281" s="366"/>
      <c r="W281" s="366"/>
      <c r="X281" s="366"/>
      <c r="Y281" s="366"/>
      <c r="Z281" s="366"/>
      <c r="AA281" s="366"/>
      <c r="AB281" s="366"/>
      <c r="AC281" s="366"/>
      <c r="AD281" s="366"/>
      <c r="AE281" s="366"/>
      <c r="AF281" s="366"/>
      <c r="AG281" s="366"/>
      <c r="AH281" s="366"/>
      <c r="AI281" s="366"/>
      <c r="AJ281" s="366"/>
      <c r="AK281" s="366"/>
    </row>
    <row r="282" spans="1:37" ht="12.75">
      <c r="A282" s="366"/>
      <c r="B282" s="366"/>
      <c r="C282" s="367"/>
      <c r="D282" s="366"/>
      <c r="E282" s="366"/>
      <c r="F282" s="366"/>
      <c r="G282" s="366"/>
      <c r="H282" s="366"/>
      <c r="I282" s="366"/>
      <c r="J282" s="366"/>
      <c r="K282" s="366"/>
      <c r="L282" s="366"/>
      <c r="M282" s="366"/>
      <c r="N282" s="366"/>
      <c r="O282" s="366"/>
      <c r="P282" s="366"/>
      <c r="Q282" s="366"/>
      <c r="R282" s="366"/>
      <c r="S282" s="366"/>
      <c r="T282" s="366"/>
      <c r="U282" s="366"/>
      <c r="V282" s="366"/>
      <c r="W282" s="366"/>
      <c r="X282" s="366"/>
      <c r="Y282" s="366"/>
      <c r="Z282" s="366"/>
      <c r="AA282" s="366"/>
      <c r="AB282" s="366"/>
      <c r="AC282" s="366"/>
      <c r="AD282" s="366"/>
      <c r="AE282" s="366"/>
      <c r="AF282" s="366"/>
      <c r="AG282" s="366"/>
      <c r="AH282" s="366"/>
      <c r="AI282" s="366"/>
      <c r="AJ282" s="366"/>
      <c r="AK282" s="366"/>
    </row>
    <row r="283" spans="1:37" ht="12.75">
      <c r="A283" s="366"/>
      <c r="B283" s="366"/>
      <c r="C283" s="367"/>
      <c r="D283" s="366"/>
      <c r="E283" s="366"/>
      <c r="F283" s="366"/>
      <c r="G283" s="366"/>
      <c r="H283" s="366"/>
      <c r="I283" s="366"/>
      <c r="J283" s="366"/>
      <c r="K283" s="366"/>
      <c r="L283" s="366"/>
      <c r="M283" s="366"/>
      <c r="N283" s="366"/>
      <c r="O283" s="366"/>
      <c r="P283" s="366"/>
      <c r="Q283" s="366"/>
      <c r="R283" s="366"/>
      <c r="S283" s="366"/>
      <c r="T283" s="366"/>
      <c r="U283" s="366"/>
      <c r="V283" s="366"/>
      <c r="W283" s="366"/>
      <c r="X283" s="366"/>
      <c r="Y283" s="366"/>
      <c r="Z283" s="366"/>
      <c r="AA283" s="366"/>
      <c r="AB283" s="366"/>
      <c r="AC283" s="366"/>
      <c r="AD283" s="366"/>
      <c r="AE283" s="366"/>
      <c r="AF283" s="366"/>
      <c r="AG283" s="366"/>
      <c r="AH283" s="366"/>
      <c r="AI283" s="366"/>
      <c r="AJ283" s="366"/>
      <c r="AK283" s="366"/>
    </row>
    <row r="284" spans="1:37" ht="12.75">
      <c r="A284" s="366"/>
      <c r="B284" s="366"/>
      <c r="C284" s="367"/>
      <c r="D284" s="366"/>
      <c r="E284" s="366"/>
      <c r="F284" s="366"/>
      <c r="G284" s="366"/>
      <c r="H284" s="366"/>
      <c r="I284" s="366"/>
      <c r="J284" s="366"/>
      <c r="K284" s="366"/>
      <c r="L284" s="366"/>
      <c r="M284" s="366"/>
      <c r="N284" s="366"/>
      <c r="O284" s="366"/>
      <c r="P284" s="366"/>
      <c r="Q284" s="366"/>
      <c r="R284" s="366"/>
      <c r="S284" s="366"/>
      <c r="T284" s="366"/>
      <c r="U284" s="366"/>
      <c r="V284" s="366"/>
      <c r="W284" s="366"/>
      <c r="X284" s="366"/>
      <c r="Y284" s="366"/>
      <c r="Z284" s="366"/>
      <c r="AA284" s="366"/>
      <c r="AB284" s="366"/>
      <c r="AC284" s="366"/>
      <c r="AD284" s="366"/>
      <c r="AE284" s="366"/>
      <c r="AF284" s="366"/>
      <c r="AG284" s="366"/>
      <c r="AH284" s="366"/>
      <c r="AI284" s="366"/>
      <c r="AJ284" s="366"/>
      <c r="AK284" s="366"/>
    </row>
    <row r="285" spans="1:37" ht="12.75">
      <c r="A285" s="366"/>
      <c r="B285" s="366"/>
      <c r="C285" s="367"/>
      <c r="D285" s="366"/>
      <c r="E285" s="366"/>
      <c r="F285" s="366"/>
      <c r="G285" s="366"/>
      <c r="H285" s="366"/>
      <c r="I285" s="366"/>
      <c r="J285" s="366"/>
      <c r="K285" s="366"/>
      <c r="L285" s="366"/>
      <c r="M285" s="366"/>
      <c r="N285" s="366"/>
      <c r="O285" s="366"/>
      <c r="P285" s="366"/>
      <c r="Q285" s="366"/>
      <c r="R285" s="366"/>
      <c r="S285" s="366"/>
      <c r="T285" s="366"/>
      <c r="U285" s="366"/>
      <c r="V285" s="366"/>
      <c r="W285" s="366"/>
      <c r="X285" s="366"/>
      <c r="Y285" s="366"/>
      <c r="Z285" s="366"/>
      <c r="AA285" s="366"/>
      <c r="AB285" s="366"/>
      <c r="AC285" s="366"/>
      <c r="AD285" s="366"/>
      <c r="AE285" s="366"/>
      <c r="AF285" s="366"/>
      <c r="AG285" s="366"/>
      <c r="AH285" s="366"/>
      <c r="AI285" s="366"/>
      <c r="AJ285" s="366"/>
      <c r="AK285" s="366"/>
    </row>
    <row r="286" spans="1:37" ht="12.75">
      <c r="A286" s="366"/>
      <c r="B286" s="366"/>
      <c r="C286" s="367"/>
      <c r="D286" s="366"/>
      <c r="E286" s="366"/>
      <c r="F286" s="366"/>
      <c r="G286" s="366"/>
      <c r="H286" s="366"/>
      <c r="I286" s="366"/>
      <c r="J286" s="366"/>
      <c r="K286" s="366"/>
      <c r="L286" s="366"/>
      <c r="M286" s="366"/>
      <c r="N286" s="366"/>
      <c r="O286" s="366"/>
      <c r="P286" s="366"/>
      <c r="Q286" s="366"/>
      <c r="R286" s="366"/>
      <c r="S286" s="366"/>
      <c r="T286" s="366"/>
      <c r="U286" s="366"/>
      <c r="V286" s="366"/>
      <c r="W286" s="366"/>
      <c r="X286" s="366"/>
      <c r="Y286" s="366"/>
      <c r="Z286" s="366"/>
      <c r="AA286" s="366"/>
      <c r="AB286" s="366"/>
      <c r="AC286" s="366"/>
      <c r="AD286" s="366"/>
      <c r="AE286" s="366"/>
      <c r="AF286" s="366"/>
      <c r="AG286" s="366"/>
      <c r="AH286" s="366"/>
      <c r="AI286" s="366"/>
      <c r="AJ286" s="366"/>
      <c r="AK286" s="366"/>
    </row>
    <row r="287" spans="1:37" ht="12.75">
      <c r="A287" s="366"/>
      <c r="B287" s="366"/>
      <c r="C287" s="367"/>
      <c r="D287" s="366"/>
      <c r="E287" s="366"/>
      <c r="F287" s="366"/>
      <c r="G287" s="366"/>
      <c r="H287" s="366"/>
      <c r="I287" s="366"/>
      <c r="J287" s="366"/>
      <c r="K287" s="366"/>
      <c r="L287" s="366"/>
      <c r="M287" s="366"/>
      <c r="N287" s="366"/>
      <c r="O287" s="366"/>
      <c r="P287" s="366"/>
      <c r="Q287" s="366"/>
      <c r="R287" s="366"/>
      <c r="S287" s="366"/>
      <c r="T287" s="366"/>
      <c r="U287" s="366"/>
      <c r="V287" s="366"/>
      <c r="W287" s="366"/>
      <c r="X287" s="366"/>
      <c r="Y287" s="366"/>
      <c r="Z287" s="366"/>
      <c r="AA287" s="366"/>
      <c r="AB287" s="366"/>
      <c r="AC287" s="366"/>
      <c r="AD287" s="366"/>
      <c r="AE287" s="366"/>
      <c r="AF287" s="366"/>
      <c r="AG287" s="366"/>
      <c r="AH287" s="366"/>
      <c r="AI287" s="366"/>
      <c r="AJ287" s="366"/>
      <c r="AK287" s="366"/>
    </row>
    <row r="288" spans="1:37" ht="12.75">
      <c r="A288" s="366"/>
      <c r="B288" s="366"/>
      <c r="C288" s="367"/>
      <c r="D288" s="366"/>
      <c r="E288" s="366"/>
      <c r="F288" s="366"/>
      <c r="G288" s="366"/>
      <c r="H288" s="366"/>
      <c r="I288" s="366"/>
      <c r="J288" s="366"/>
      <c r="K288" s="366"/>
      <c r="L288" s="366"/>
      <c r="M288" s="366"/>
      <c r="N288" s="366"/>
      <c r="O288" s="366"/>
      <c r="P288" s="366"/>
      <c r="Q288" s="366"/>
      <c r="R288" s="366"/>
      <c r="S288" s="366"/>
      <c r="T288" s="366"/>
      <c r="U288" s="366"/>
      <c r="V288" s="366"/>
      <c r="W288" s="366"/>
      <c r="X288" s="366"/>
      <c r="Y288" s="366"/>
      <c r="Z288" s="366"/>
      <c r="AA288" s="366"/>
      <c r="AB288" s="366"/>
      <c r="AC288" s="366"/>
      <c r="AD288" s="366"/>
      <c r="AE288" s="366"/>
      <c r="AF288" s="366"/>
      <c r="AG288" s="366"/>
      <c r="AH288" s="366"/>
      <c r="AI288" s="366"/>
      <c r="AJ288" s="366"/>
      <c r="AK288" s="366"/>
    </row>
    <row r="289" spans="1:37" ht="12.75">
      <c r="A289" s="366"/>
      <c r="B289" s="366"/>
      <c r="C289" s="367"/>
      <c r="D289" s="366"/>
      <c r="E289" s="366"/>
      <c r="F289" s="366"/>
      <c r="G289" s="366"/>
      <c r="H289" s="366"/>
      <c r="I289" s="366"/>
      <c r="J289" s="366"/>
      <c r="K289" s="366"/>
      <c r="L289" s="366"/>
      <c r="M289" s="366"/>
      <c r="N289" s="366"/>
      <c r="O289" s="366"/>
      <c r="P289" s="366"/>
      <c r="Q289" s="366"/>
      <c r="R289" s="366"/>
      <c r="S289" s="366"/>
      <c r="T289" s="366"/>
      <c r="U289" s="366"/>
      <c r="V289" s="366"/>
      <c r="W289" s="366"/>
      <c r="X289" s="366"/>
      <c r="Y289" s="366"/>
      <c r="Z289" s="366"/>
      <c r="AA289" s="366"/>
      <c r="AB289" s="366"/>
      <c r="AC289" s="366"/>
      <c r="AD289" s="366"/>
      <c r="AE289" s="366"/>
      <c r="AF289" s="366"/>
      <c r="AG289" s="366"/>
      <c r="AH289" s="366"/>
      <c r="AI289" s="366"/>
      <c r="AJ289" s="366"/>
      <c r="AK289" s="366"/>
    </row>
    <row r="290" spans="1:37" ht="12.75">
      <c r="A290" s="366"/>
      <c r="B290" s="366"/>
      <c r="C290" s="367"/>
      <c r="D290" s="366"/>
      <c r="E290" s="366"/>
      <c r="F290" s="366"/>
      <c r="G290" s="366"/>
      <c r="H290" s="366"/>
      <c r="I290" s="366"/>
      <c r="J290" s="366"/>
      <c r="K290" s="366"/>
      <c r="L290" s="366"/>
      <c r="M290" s="366"/>
      <c r="N290" s="366"/>
      <c r="O290" s="366"/>
      <c r="P290" s="366"/>
      <c r="Q290" s="366"/>
      <c r="R290" s="366"/>
      <c r="S290" s="366"/>
      <c r="T290" s="366"/>
      <c r="U290" s="366"/>
      <c r="V290" s="366"/>
      <c r="W290" s="366"/>
      <c r="X290" s="366"/>
      <c r="Y290" s="366"/>
      <c r="Z290" s="366"/>
      <c r="AA290" s="366"/>
      <c r="AB290" s="366"/>
      <c r="AC290" s="366"/>
      <c r="AD290" s="366"/>
      <c r="AE290" s="366"/>
      <c r="AF290" s="366"/>
      <c r="AG290" s="366"/>
      <c r="AH290" s="366"/>
      <c r="AI290" s="366"/>
      <c r="AJ290" s="366"/>
      <c r="AK290" s="366"/>
    </row>
    <row r="291" spans="1:37" ht="12.75">
      <c r="A291" s="366"/>
      <c r="B291" s="366"/>
      <c r="C291" s="367"/>
      <c r="D291" s="366"/>
      <c r="E291" s="366"/>
      <c r="F291" s="366"/>
      <c r="G291" s="366"/>
      <c r="H291" s="366"/>
      <c r="I291" s="366"/>
      <c r="J291" s="366"/>
      <c r="K291" s="366"/>
      <c r="L291" s="366"/>
      <c r="M291" s="366"/>
      <c r="N291" s="366"/>
      <c r="O291" s="366"/>
      <c r="P291" s="366"/>
      <c r="Q291" s="366"/>
      <c r="R291" s="366"/>
      <c r="S291" s="366"/>
      <c r="T291" s="366"/>
      <c r="U291" s="366"/>
      <c r="V291" s="366"/>
      <c r="W291" s="366"/>
      <c r="X291" s="366"/>
      <c r="Y291" s="366"/>
      <c r="Z291" s="366"/>
      <c r="AA291" s="366"/>
      <c r="AB291" s="366"/>
      <c r="AC291" s="366"/>
      <c r="AD291" s="366"/>
      <c r="AE291" s="366"/>
      <c r="AF291" s="366"/>
      <c r="AG291" s="366"/>
      <c r="AH291" s="366"/>
      <c r="AI291" s="366"/>
      <c r="AJ291" s="366"/>
      <c r="AK291" s="366"/>
    </row>
    <row r="292" spans="1:37" ht="12.75">
      <c r="A292" s="366"/>
      <c r="B292" s="366"/>
      <c r="C292" s="367"/>
      <c r="D292" s="366"/>
      <c r="E292" s="366"/>
      <c r="F292" s="366"/>
      <c r="G292" s="366"/>
      <c r="H292" s="366"/>
      <c r="I292" s="366"/>
      <c r="J292" s="366"/>
      <c r="K292" s="366"/>
      <c r="L292" s="366"/>
      <c r="M292" s="366"/>
      <c r="N292" s="366"/>
      <c r="O292" s="366"/>
      <c r="P292" s="366"/>
      <c r="Q292" s="366"/>
      <c r="R292" s="366"/>
      <c r="S292" s="366"/>
      <c r="T292" s="366"/>
      <c r="U292" s="366"/>
      <c r="V292" s="366"/>
      <c r="W292" s="366"/>
      <c r="X292" s="366"/>
      <c r="Y292" s="366"/>
      <c r="Z292" s="366"/>
      <c r="AA292" s="366"/>
      <c r="AB292" s="366"/>
      <c r="AC292" s="366"/>
      <c r="AD292" s="366"/>
      <c r="AE292" s="366"/>
      <c r="AF292" s="366"/>
      <c r="AG292" s="366"/>
      <c r="AH292" s="366"/>
      <c r="AI292" s="366"/>
      <c r="AJ292" s="366"/>
      <c r="AK292" s="366"/>
    </row>
    <row r="293" spans="1:37" ht="12.75">
      <c r="A293" s="366"/>
      <c r="B293" s="366"/>
      <c r="C293" s="367"/>
      <c r="D293" s="366"/>
      <c r="E293" s="366"/>
      <c r="F293" s="366"/>
      <c r="G293" s="366"/>
      <c r="H293" s="366"/>
      <c r="I293" s="366"/>
      <c r="J293" s="366"/>
      <c r="K293" s="366"/>
      <c r="L293" s="366"/>
      <c r="M293" s="366"/>
      <c r="N293" s="366"/>
      <c r="O293" s="366"/>
      <c r="P293" s="366"/>
      <c r="Q293" s="366"/>
      <c r="R293" s="366"/>
      <c r="S293" s="366"/>
      <c r="T293" s="366"/>
      <c r="U293" s="366"/>
      <c r="V293" s="366"/>
      <c r="W293" s="366"/>
      <c r="X293" s="366"/>
      <c r="Y293" s="366"/>
      <c r="Z293" s="366"/>
      <c r="AA293" s="366"/>
      <c r="AB293" s="366"/>
      <c r="AC293" s="366"/>
      <c r="AD293" s="366"/>
      <c r="AE293" s="366"/>
      <c r="AF293" s="366"/>
      <c r="AG293" s="366"/>
      <c r="AH293" s="366"/>
      <c r="AI293" s="366"/>
      <c r="AJ293" s="366"/>
      <c r="AK293" s="366"/>
    </row>
    <row r="294" spans="1:37" ht="12.75">
      <c r="A294" s="366"/>
      <c r="B294" s="366"/>
      <c r="C294" s="367"/>
      <c r="D294" s="366"/>
      <c r="E294" s="366"/>
      <c r="F294" s="366"/>
      <c r="G294" s="366"/>
      <c r="H294" s="366"/>
      <c r="I294" s="366"/>
      <c r="J294" s="366"/>
      <c r="K294" s="366"/>
      <c r="L294" s="366"/>
      <c r="M294" s="366"/>
      <c r="N294" s="366"/>
      <c r="O294" s="366"/>
      <c r="P294" s="366"/>
      <c r="Q294" s="366"/>
      <c r="R294" s="366"/>
      <c r="S294" s="366"/>
      <c r="T294" s="366"/>
      <c r="U294" s="366"/>
      <c r="V294" s="366"/>
      <c r="W294" s="366"/>
      <c r="X294" s="366"/>
      <c r="Y294" s="366"/>
      <c r="Z294" s="366"/>
      <c r="AA294" s="366"/>
      <c r="AB294" s="366"/>
      <c r="AC294" s="366"/>
      <c r="AD294" s="366"/>
      <c r="AE294" s="366"/>
      <c r="AF294" s="366"/>
      <c r="AG294" s="366"/>
      <c r="AH294" s="366"/>
      <c r="AI294" s="366"/>
      <c r="AJ294" s="366"/>
      <c r="AK294" s="366"/>
    </row>
    <row r="295" spans="1:37" ht="12.75">
      <c r="A295" s="366"/>
      <c r="B295" s="366"/>
      <c r="C295" s="367"/>
      <c r="D295" s="366"/>
      <c r="E295" s="366"/>
      <c r="F295" s="366"/>
      <c r="G295" s="366"/>
      <c r="H295" s="366"/>
      <c r="I295" s="366"/>
      <c r="J295" s="366"/>
      <c r="K295" s="366"/>
      <c r="L295" s="366"/>
      <c r="M295" s="366"/>
      <c r="N295" s="366"/>
      <c r="O295" s="366"/>
      <c r="P295" s="366"/>
      <c r="Q295" s="366"/>
      <c r="R295" s="366"/>
      <c r="S295" s="366"/>
      <c r="T295" s="366"/>
      <c r="U295" s="366"/>
      <c r="V295" s="366"/>
      <c r="W295" s="366"/>
      <c r="X295" s="366"/>
      <c r="Y295" s="366"/>
      <c r="Z295" s="366"/>
      <c r="AA295" s="366"/>
      <c r="AB295" s="366"/>
      <c r="AC295" s="366"/>
      <c r="AD295" s="366"/>
      <c r="AE295" s="366"/>
      <c r="AF295" s="366"/>
      <c r="AG295" s="366"/>
      <c r="AH295" s="366"/>
      <c r="AI295" s="366"/>
      <c r="AJ295" s="366"/>
      <c r="AK295" s="366"/>
    </row>
    <row r="296" spans="1:37" ht="12.75">
      <c r="A296" s="366"/>
      <c r="B296" s="366"/>
      <c r="C296" s="367"/>
      <c r="D296" s="366"/>
      <c r="E296" s="366"/>
      <c r="F296" s="366"/>
      <c r="G296" s="366"/>
      <c r="H296" s="366"/>
      <c r="I296" s="366"/>
      <c r="J296" s="366"/>
      <c r="K296" s="366"/>
      <c r="L296" s="366"/>
      <c r="M296" s="366"/>
      <c r="N296" s="366"/>
      <c r="O296" s="366"/>
      <c r="P296" s="366"/>
      <c r="Q296" s="366"/>
      <c r="R296" s="366"/>
      <c r="S296" s="366"/>
      <c r="T296" s="366"/>
      <c r="U296" s="366"/>
      <c r="V296" s="366"/>
      <c r="W296" s="366"/>
      <c r="X296" s="366"/>
      <c r="Y296" s="366"/>
      <c r="Z296" s="366"/>
      <c r="AA296" s="366"/>
      <c r="AB296" s="366"/>
      <c r="AC296" s="366"/>
      <c r="AD296" s="366"/>
      <c r="AE296" s="366"/>
      <c r="AF296" s="366"/>
      <c r="AG296" s="366"/>
      <c r="AH296" s="366"/>
      <c r="AI296" s="366"/>
      <c r="AJ296" s="366"/>
      <c r="AK296" s="366"/>
    </row>
    <row r="297" spans="1:37" ht="12.75">
      <c r="A297" s="366"/>
      <c r="B297" s="366"/>
      <c r="C297" s="367"/>
      <c r="D297" s="366"/>
      <c r="E297" s="366"/>
      <c r="F297" s="366"/>
      <c r="G297" s="366"/>
      <c r="H297" s="366"/>
      <c r="I297" s="366"/>
      <c r="J297" s="366"/>
      <c r="K297" s="366"/>
      <c r="L297" s="366"/>
      <c r="M297" s="366"/>
      <c r="N297" s="366"/>
      <c r="O297" s="366"/>
      <c r="P297" s="366"/>
      <c r="Q297" s="366"/>
      <c r="R297" s="366"/>
      <c r="S297" s="366"/>
      <c r="T297" s="366"/>
      <c r="U297" s="366"/>
      <c r="V297" s="366"/>
      <c r="W297" s="366"/>
      <c r="X297" s="366"/>
      <c r="Y297" s="366"/>
      <c r="Z297" s="366"/>
      <c r="AA297" s="366"/>
      <c r="AB297" s="366"/>
      <c r="AC297" s="366"/>
      <c r="AD297" s="366"/>
      <c r="AE297" s="366"/>
      <c r="AF297" s="366"/>
      <c r="AG297" s="366"/>
      <c r="AH297" s="366"/>
      <c r="AI297" s="366"/>
      <c r="AJ297" s="366"/>
      <c r="AK297" s="366"/>
    </row>
    <row r="298" spans="1:37" ht="12.75">
      <c r="A298" s="366"/>
      <c r="B298" s="366"/>
      <c r="C298" s="367"/>
      <c r="D298" s="366"/>
      <c r="E298" s="366"/>
      <c r="F298" s="366"/>
      <c r="G298" s="366"/>
      <c r="H298" s="366"/>
      <c r="I298" s="366"/>
      <c r="J298" s="366"/>
      <c r="K298" s="366"/>
      <c r="L298" s="366"/>
      <c r="M298" s="366"/>
      <c r="N298" s="366"/>
      <c r="O298" s="366"/>
      <c r="P298" s="366"/>
      <c r="Q298" s="366"/>
      <c r="R298" s="366"/>
      <c r="S298" s="366"/>
      <c r="T298" s="366"/>
      <c r="U298" s="366"/>
      <c r="V298" s="366"/>
      <c r="W298" s="366"/>
      <c r="X298" s="366"/>
      <c r="Y298" s="366"/>
      <c r="Z298" s="366"/>
      <c r="AA298" s="366"/>
      <c r="AB298" s="366"/>
      <c r="AC298" s="366"/>
      <c r="AD298" s="366"/>
      <c r="AE298" s="366"/>
      <c r="AF298" s="366"/>
      <c r="AG298" s="366"/>
      <c r="AH298" s="366"/>
      <c r="AI298" s="366"/>
      <c r="AJ298" s="366"/>
      <c r="AK298" s="366"/>
    </row>
    <row r="299" spans="1:37" ht="12.75">
      <c r="A299" s="366"/>
      <c r="B299" s="366"/>
      <c r="C299" s="367"/>
      <c r="D299" s="366"/>
      <c r="E299" s="366"/>
      <c r="F299" s="366"/>
      <c r="G299" s="366"/>
      <c r="H299" s="366"/>
      <c r="I299" s="366"/>
      <c r="J299" s="366"/>
      <c r="K299" s="366"/>
      <c r="L299" s="366"/>
      <c r="M299" s="366"/>
      <c r="N299" s="366"/>
      <c r="O299" s="366"/>
      <c r="P299" s="366"/>
      <c r="Q299" s="366"/>
      <c r="R299" s="366"/>
      <c r="S299" s="366"/>
      <c r="T299" s="366"/>
      <c r="U299" s="366"/>
      <c r="V299" s="366"/>
      <c r="W299" s="366"/>
      <c r="X299" s="366"/>
      <c r="Y299" s="366"/>
      <c r="Z299" s="366"/>
      <c r="AA299" s="366"/>
      <c r="AB299" s="366"/>
      <c r="AC299" s="366"/>
      <c r="AD299" s="366"/>
      <c r="AE299" s="366"/>
      <c r="AF299" s="366"/>
      <c r="AG299" s="366"/>
      <c r="AH299" s="366"/>
      <c r="AI299" s="366"/>
      <c r="AJ299" s="366"/>
      <c r="AK299" s="366"/>
    </row>
    <row r="300" spans="1:37" ht="12.75">
      <c r="A300" s="366"/>
      <c r="B300" s="366"/>
      <c r="C300" s="367"/>
      <c r="D300" s="366"/>
      <c r="E300" s="366"/>
      <c r="F300" s="366"/>
      <c r="G300" s="366"/>
      <c r="H300" s="366"/>
      <c r="I300" s="366"/>
      <c r="J300" s="366"/>
      <c r="K300" s="366"/>
      <c r="L300" s="366"/>
      <c r="M300" s="366"/>
      <c r="N300" s="366"/>
      <c r="O300" s="366"/>
      <c r="P300" s="366"/>
      <c r="Q300" s="366"/>
      <c r="R300" s="366"/>
      <c r="S300" s="366"/>
      <c r="T300" s="366"/>
      <c r="U300" s="366"/>
      <c r="V300" s="366"/>
      <c r="W300" s="366"/>
      <c r="X300" s="366"/>
      <c r="Y300" s="366"/>
      <c r="Z300" s="366"/>
      <c r="AA300" s="366"/>
      <c r="AB300" s="366"/>
      <c r="AC300" s="366"/>
      <c r="AD300" s="366"/>
      <c r="AE300" s="366"/>
      <c r="AF300" s="366"/>
      <c r="AG300" s="366"/>
      <c r="AH300" s="366"/>
      <c r="AI300" s="366"/>
      <c r="AJ300" s="366"/>
      <c r="AK300" s="366"/>
    </row>
    <row r="301" spans="1:37" ht="12.75">
      <c r="A301" s="366"/>
      <c r="B301" s="366"/>
      <c r="C301" s="367"/>
      <c r="D301" s="366"/>
      <c r="E301" s="366"/>
      <c r="F301" s="366"/>
      <c r="G301" s="366"/>
      <c r="H301" s="366"/>
      <c r="I301" s="366"/>
      <c r="J301" s="366"/>
      <c r="K301" s="366"/>
      <c r="L301" s="366"/>
      <c r="M301" s="366"/>
      <c r="N301" s="366"/>
      <c r="O301" s="366"/>
      <c r="P301" s="366"/>
      <c r="Q301" s="366"/>
      <c r="R301" s="366"/>
      <c r="S301" s="366"/>
      <c r="T301" s="366"/>
      <c r="U301" s="366"/>
      <c r="V301" s="366"/>
      <c r="W301" s="366"/>
      <c r="X301" s="366"/>
      <c r="Y301" s="366"/>
      <c r="Z301" s="366"/>
      <c r="AA301" s="366"/>
      <c r="AB301" s="366"/>
      <c r="AC301" s="366"/>
      <c r="AD301" s="366"/>
      <c r="AE301" s="366"/>
      <c r="AF301" s="366"/>
      <c r="AG301" s="366"/>
      <c r="AH301" s="366"/>
      <c r="AI301" s="366"/>
      <c r="AJ301" s="366"/>
      <c r="AK301" s="366"/>
    </row>
    <row r="302" spans="1:37" ht="12.75">
      <c r="A302" s="366"/>
      <c r="B302" s="366"/>
      <c r="C302" s="367"/>
      <c r="D302" s="366"/>
      <c r="E302" s="366"/>
      <c r="F302" s="366"/>
      <c r="G302" s="366"/>
      <c r="H302" s="366"/>
      <c r="I302" s="366"/>
      <c r="J302" s="366"/>
      <c r="K302" s="366"/>
      <c r="L302" s="366"/>
      <c r="M302" s="366"/>
      <c r="N302" s="366"/>
      <c r="O302" s="366"/>
      <c r="P302" s="366"/>
      <c r="Q302" s="366"/>
      <c r="R302" s="366"/>
      <c r="S302" s="366"/>
      <c r="T302" s="366"/>
      <c r="U302" s="366"/>
      <c r="V302" s="366"/>
      <c r="W302" s="366"/>
      <c r="X302" s="366"/>
      <c r="Y302" s="366"/>
      <c r="Z302" s="366"/>
      <c r="AA302" s="366"/>
      <c r="AB302" s="366"/>
      <c r="AC302" s="366"/>
      <c r="AD302" s="366"/>
      <c r="AE302" s="366"/>
      <c r="AF302" s="366"/>
      <c r="AG302" s="366"/>
      <c r="AH302" s="366"/>
      <c r="AI302" s="366"/>
      <c r="AJ302" s="366"/>
      <c r="AK302" s="366"/>
    </row>
    <row r="303" spans="1:37" ht="12.75">
      <c r="A303" s="366"/>
      <c r="B303" s="366"/>
      <c r="C303" s="367"/>
      <c r="D303" s="366"/>
      <c r="E303" s="366"/>
      <c r="F303" s="366"/>
      <c r="G303" s="366"/>
      <c r="H303" s="366"/>
      <c r="I303" s="366"/>
      <c r="J303" s="366"/>
      <c r="K303" s="366"/>
      <c r="L303" s="366"/>
      <c r="M303" s="366"/>
      <c r="N303" s="366"/>
      <c r="O303" s="366"/>
      <c r="P303" s="366"/>
      <c r="Q303" s="366"/>
      <c r="R303" s="366"/>
      <c r="S303" s="366"/>
      <c r="T303" s="366"/>
      <c r="U303" s="366"/>
      <c r="V303" s="366"/>
      <c r="W303" s="366"/>
      <c r="X303" s="366"/>
      <c r="Y303" s="366"/>
      <c r="Z303" s="366"/>
      <c r="AA303" s="366"/>
      <c r="AB303" s="366"/>
      <c r="AC303" s="366"/>
      <c r="AD303" s="366"/>
      <c r="AE303" s="366"/>
      <c r="AF303" s="366"/>
      <c r="AG303" s="366"/>
      <c r="AH303" s="366"/>
      <c r="AI303" s="366"/>
      <c r="AJ303" s="366"/>
      <c r="AK303" s="366"/>
    </row>
    <row r="304" spans="1:37" ht="12.75">
      <c r="A304" s="366"/>
      <c r="B304" s="366"/>
      <c r="C304" s="367"/>
      <c r="D304" s="366"/>
      <c r="E304" s="366"/>
      <c r="F304" s="366"/>
      <c r="G304" s="366"/>
      <c r="H304" s="366"/>
      <c r="I304" s="366"/>
      <c r="J304" s="366"/>
      <c r="K304" s="366"/>
      <c r="L304" s="366"/>
      <c r="M304" s="366"/>
      <c r="N304" s="366"/>
      <c r="O304" s="366"/>
      <c r="P304" s="366"/>
      <c r="Q304" s="366"/>
      <c r="R304" s="366"/>
      <c r="S304" s="366"/>
      <c r="T304" s="366"/>
      <c r="U304" s="366"/>
      <c r="V304" s="366"/>
      <c r="W304" s="366"/>
      <c r="X304" s="366"/>
      <c r="Y304" s="366"/>
      <c r="Z304" s="366"/>
      <c r="AA304" s="366"/>
      <c r="AB304" s="366"/>
      <c r="AC304" s="366"/>
      <c r="AD304" s="366"/>
      <c r="AE304" s="366"/>
      <c r="AF304" s="366"/>
      <c r="AG304" s="366"/>
      <c r="AH304" s="366"/>
      <c r="AI304" s="366"/>
      <c r="AJ304" s="366"/>
      <c r="AK304" s="366"/>
    </row>
    <row r="305" spans="1:37" ht="12.75">
      <c r="A305" s="366"/>
      <c r="B305" s="366"/>
      <c r="C305" s="367"/>
      <c r="D305" s="366"/>
      <c r="E305" s="366"/>
      <c r="F305" s="366"/>
      <c r="G305" s="366"/>
      <c r="H305" s="366"/>
      <c r="I305" s="366"/>
      <c r="J305" s="366"/>
      <c r="K305" s="366"/>
      <c r="L305" s="366"/>
      <c r="M305" s="366"/>
      <c r="N305" s="366"/>
      <c r="O305" s="366"/>
      <c r="P305" s="366"/>
      <c r="Q305" s="366"/>
      <c r="R305" s="366"/>
      <c r="S305" s="366"/>
      <c r="T305" s="366"/>
      <c r="U305" s="366"/>
      <c r="V305" s="366"/>
      <c r="W305" s="366"/>
      <c r="X305" s="366"/>
      <c r="Y305" s="366"/>
      <c r="Z305" s="366"/>
      <c r="AA305" s="366"/>
      <c r="AB305" s="366"/>
      <c r="AC305" s="366"/>
      <c r="AD305" s="366"/>
      <c r="AE305" s="366"/>
      <c r="AF305" s="366"/>
      <c r="AG305" s="366"/>
      <c r="AH305" s="366"/>
      <c r="AI305" s="366"/>
      <c r="AJ305" s="366"/>
      <c r="AK305" s="366"/>
    </row>
    <row r="306" spans="1:37" ht="12.75">
      <c r="A306" s="366"/>
      <c r="B306" s="366"/>
      <c r="C306" s="367"/>
      <c r="D306" s="366"/>
      <c r="E306" s="366"/>
      <c r="F306" s="366"/>
      <c r="G306" s="366"/>
      <c r="H306" s="366"/>
      <c r="I306" s="366"/>
      <c r="J306" s="366"/>
      <c r="K306" s="366"/>
      <c r="L306" s="366"/>
      <c r="M306" s="366"/>
      <c r="N306" s="366"/>
      <c r="O306" s="366"/>
      <c r="P306" s="366"/>
      <c r="Q306" s="366"/>
      <c r="R306" s="366"/>
      <c r="S306" s="366"/>
      <c r="T306" s="366"/>
      <c r="U306" s="366"/>
      <c r="V306" s="366"/>
      <c r="W306" s="366"/>
      <c r="X306" s="366"/>
      <c r="Y306" s="366"/>
      <c r="Z306" s="366"/>
      <c r="AA306" s="366"/>
      <c r="AB306" s="366"/>
      <c r="AC306" s="366"/>
      <c r="AD306" s="366"/>
      <c r="AE306" s="366"/>
      <c r="AF306" s="366"/>
      <c r="AG306" s="366"/>
      <c r="AH306" s="366"/>
      <c r="AI306" s="366"/>
      <c r="AJ306" s="366"/>
      <c r="AK306" s="366"/>
    </row>
    <row r="307" spans="1:37" ht="12.75">
      <c r="A307" s="366"/>
      <c r="B307" s="366"/>
      <c r="C307" s="367"/>
      <c r="D307" s="366"/>
      <c r="E307" s="366"/>
      <c r="F307" s="366"/>
      <c r="G307" s="366"/>
      <c r="H307" s="366"/>
      <c r="I307" s="366"/>
      <c r="J307" s="366"/>
      <c r="K307" s="366"/>
      <c r="L307" s="366"/>
      <c r="M307" s="366"/>
      <c r="N307" s="366"/>
      <c r="O307" s="366"/>
      <c r="P307" s="366"/>
      <c r="Q307" s="366"/>
      <c r="R307" s="366"/>
      <c r="S307" s="366"/>
      <c r="T307" s="366"/>
      <c r="U307" s="366"/>
      <c r="V307" s="366"/>
      <c r="W307" s="366"/>
      <c r="X307" s="366"/>
      <c r="Y307" s="366"/>
      <c r="Z307" s="366"/>
      <c r="AA307" s="366"/>
      <c r="AB307" s="366"/>
      <c r="AC307" s="366"/>
      <c r="AD307" s="366"/>
      <c r="AE307" s="366"/>
      <c r="AF307" s="366"/>
      <c r="AG307" s="366"/>
      <c r="AH307" s="366"/>
      <c r="AI307" s="366"/>
      <c r="AJ307" s="366"/>
      <c r="AK307" s="366"/>
    </row>
    <row r="308" spans="1:37" ht="12.75">
      <c r="A308" s="366"/>
      <c r="B308" s="366"/>
      <c r="C308" s="367"/>
      <c r="D308" s="366"/>
      <c r="E308" s="366"/>
      <c r="F308" s="366"/>
      <c r="G308" s="366"/>
      <c r="H308" s="366"/>
      <c r="I308" s="366"/>
      <c r="J308" s="366"/>
      <c r="K308" s="366"/>
      <c r="L308" s="366"/>
      <c r="M308" s="366"/>
      <c r="N308" s="366"/>
      <c r="O308" s="366"/>
      <c r="P308" s="366"/>
      <c r="Q308" s="366"/>
      <c r="R308" s="366"/>
      <c r="S308" s="366"/>
      <c r="T308" s="366"/>
      <c r="U308" s="366"/>
      <c r="V308" s="366"/>
      <c r="W308" s="366"/>
      <c r="X308" s="366"/>
      <c r="Y308" s="366"/>
      <c r="Z308" s="366"/>
      <c r="AA308" s="366"/>
      <c r="AB308" s="366"/>
      <c r="AC308" s="366"/>
      <c r="AD308" s="366"/>
      <c r="AE308" s="366"/>
      <c r="AF308" s="366"/>
      <c r="AG308" s="366"/>
      <c r="AH308" s="366"/>
      <c r="AI308" s="366"/>
      <c r="AJ308" s="366"/>
      <c r="AK308" s="366"/>
    </row>
    <row r="309" spans="1:37" ht="12.75">
      <c r="A309" s="366"/>
      <c r="B309" s="366"/>
      <c r="C309" s="367"/>
      <c r="D309" s="366"/>
      <c r="E309" s="366"/>
      <c r="F309" s="366"/>
      <c r="G309" s="366"/>
      <c r="H309" s="366"/>
      <c r="I309" s="366"/>
      <c r="J309" s="366"/>
      <c r="K309" s="366"/>
      <c r="L309" s="366"/>
      <c r="M309" s="366"/>
      <c r="N309" s="366"/>
      <c r="O309" s="366"/>
      <c r="P309" s="366"/>
      <c r="Q309" s="366"/>
      <c r="R309" s="366"/>
      <c r="S309" s="366"/>
      <c r="T309" s="366"/>
      <c r="U309" s="366"/>
      <c r="V309" s="366"/>
      <c r="W309" s="366"/>
      <c r="X309" s="366"/>
      <c r="Y309" s="366"/>
      <c r="Z309" s="366"/>
      <c r="AA309" s="366"/>
      <c r="AB309" s="366"/>
      <c r="AC309" s="366"/>
      <c r="AD309" s="366"/>
      <c r="AE309" s="366"/>
      <c r="AF309" s="366"/>
      <c r="AG309" s="366"/>
      <c r="AH309" s="366"/>
      <c r="AI309" s="366"/>
      <c r="AJ309" s="366"/>
      <c r="AK309" s="366"/>
    </row>
    <row r="310" spans="1:37" ht="12.75">
      <c r="A310" s="366"/>
      <c r="B310" s="366"/>
      <c r="C310" s="367"/>
      <c r="D310" s="366"/>
      <c r="E310" s="366"/>
      <c r="F310" s="366"/>
      <c r="G310" s="366"/>
      <c r="H310" s="366"/>
      <c r="I310" s="366"/>
      <c r="J310" s="366"/>
      <c r="K310" s="366"/>
      <c r="L310" s="366"/>
      <c r="M310" s="366"/>
      <c r="N310" s="366"/>
      <c r="O310" s="366"/>
      <c r="P310" s="366"/>
      <c r="Q310" s="366"/>
      <c r="R310" s="366"/>
      <c r="S310" s="366"/>
      <c r="T310" s="366"/>
      <c r="U310" s="366"/>
      <c r="V310" s="366"/>
      <c r="W310" s="366"/>
      <c r="X310" s="366"/>
      <c r="Y310" s="366"/>
      <c r="Z310" s="366"/>
      <c r="AA310" s="366"/>
      <c r="AB310" s="366"/>
      <c r="AC310" s="366"/>
      <c r="AD310" s="366"/>
      <c r="AE310" s="366"/>
      <c r="AF310" s="366"/>
      <c r="AG310" s="366"/>
      <c r="AH310" s="366"/>
      <c r="AI310" s="366"/>
      <c r="AJ310" s="366"/>
      <c r="AK310" s="366"/>
    </row>
    <row r="311" spans="1:37" ht="12.75">
      <c r="A311" s="366"/>
      <c r="B311" s="366"/>
      <c r="C311" s="367"/>
      <c r="D311" s="366"/>
      <c r="E311" s="366"/>
      <c r="F311" s="366"/>
      <c r="G311" s="366"/>
      <c r="H311" s="366"/>
      <c r="I311" s="366"/>
      <c r="J311" s="366"/>
      <c r="K311" s="366"/>
      <c r="L311" s="366"/>
      <c r="M311" s="366"/>
      <c r="N311" s="366"/>
      <c r="O311" s="366"/>
      <c r="P311" s="366"/>
      <c r="Q311" s="366"/>
      <c r="R311" s="366"/>
      <c r="S311" s="366"/>
      <c r="T311" s="366"/>
      <c r="U311" s="366"/>
      <c r="V311" s="366"/>
      <c r="W311" s="366"/>
      <c r="X311" s="366"/>
      <c r="Y311" s="366"/>
      <c r="Z311" s="366"/>
      <c r="AA311" s="366"/>
      <c r="AB311" s="366"/>
      <c r="AC311" s="366"/>
      <c r="AD311" s="366"/>
      <c r="AE311" s="366"/>
      <c r="AF311" s="366"/>
      <c r="AG311" s="366"/>
      <c r="AH311" s="366"/>
      <c r="AI311" s="366"/>
      <c r="AJ311" s="366"/>
      <c r="AK311" s="366"/>
    </row>
    <row r="312" spans="1:37" ht="12.75">
      <c r="A312" s="366"/>
      <c r="B312" s="366"/>
      <c r="C312" s="367"/>
      <c r="D312" s="366"/>
      <c r="E312" s="366"/>
      <c r="F312" s="366"/>
      <c r="G312" s="366"/>
      <c r="H312" s="366"/>
      <c r="I312" s="366"/>
      <c r="J312" s="366"/>
      <c r="K312" s="366"/>
      <c r="L312" s="366"/>
      <c r="M312" s="366"/>
      <c r="N312" s="366"/>
      <c r="O312" s="366"/>
      <c r="P312" s="366"/>
      <c r="Q312" s="366"/>
      <c r="R312" s="366"/>
      <c r="S312" s="366"/>
      <c r="T312" s="366"/>
      <c r="U312" s="366"/>
      <c r="V312" s="366"/>
      <c r="W312" s="366"/>
      <c r="X312" s="366"/>
      <c r="Y312" s="366"/>
      <c r="Z312" s="366"/>
      <c r="AA312" s="366"/>
      <c r="AB312" s="366"/>
      <c r="AC312" s="366"/>
      <c r="AD312" s="366"/>
      <c r="AE312" s="366"/>
      <c r="AF312" s="366"/>
      <c r="AG312" s="366"/>
      <c r="AH312" s="366"/>
      <c r="AI312" s="366"/>
      <c r="AJ312" s="366"/>
      <c r="AK312" s="366"/>
    </row>
    <row r="313" spans="1:37" ht="12.75">
      <c r="A313" s="366"/>
      <c r="B313" s="366"/>
      <c r="C313" s="367"/>
      <c r="D313" s="366"/>
      <c r="E313" s="366"/>
      <c r="F313" s="366"/>
      <c r="G313" s="366"/>
      <c r="H313" s="366"/>
      <c r="I313" s="366"/>
      <c r="J313" s="366"/>
      <c r="K313" s="366"/>
      <c r="L313" s="366"/>
      <c r="M313" s="366"/>
      <c r="N313" s="366"/>
      <c r="O313" s="366"/>
      <c r="P313" s="366"/>
      <c r="Q313" s="366"/>
      <c r="R313" s="366"/>
      <c r="S313" s="366"/>
      <c r="T313" s="366"/>
      <c r="U313" s="366"/>
      <c r="V313" s="366"/>
      <c r="W313" s="366"/>
      <c r="X313" s="366"/>
      <c r="Y313" s="366"/>
      <c r="Z313" s="366"/>
      <c r="AA313" s="366"/>
      <c r="AB313" s="366"/>
      <c r="AC313" s="366"/>
      <c r="AD313" s="366"/>
      <c r="AE313" s="366"/>
      <c r="AF313" s="366"/>
      <c r="AG313" s="366"/>
      <c r="AH313" s="366"/>
      <c r="AI313" s="366"/>
      <c r="AJ313" s="366"/>
      <c r="AK313" s="366"/>
    </row>
    <row r="314" spans="1:37" ht="12.75">
      <c r="A314" s="366"/>
      <c r="B314" s="366"/>
      <c r="C314" s="367"/>
      <c r="D314" s="366"/>
      <c r="E314" s="366"/>
      <c r="F314" s="366"/>
      <c r="G314" s="366"/>
      <c r="H314" s="366"/>
      <c r="I314" s="366"/>
      <c r="J314" s="366"/>
      <c r="K314" s="366"/>
      <c r="L314" s="366"/>
      <c r="M314" s="366"/>
      <c r="N314" s="366"/>
      <c r="O314" s="366"/>
      <c r="P314" s="366"/>
      <c r="Q314" s="366"/>
      <c r="R314" s="366"/>
      <c r="S314" s="366"/>
      <c r="T314" s="366"/>
      <c r="U314" s="366"/>
      <c r="V314" s="366"/>
      <c r="W314" s="366"/>
      <c r="X314" s="366"/>
      <c r="Y314" s="366"/>
      <c r="Z314" s="366"/>
      <c r="AA314" s="366"/>
      <c r="AB314" s="366"/>
      <c r="AC314" s="366"/>
      <c r="AD314" s="366"/>
      <c r="AE314" s="366"/>
      <c r="AF314" s="366"/>
      <c r="AG314" s="366"/>
      <c r="AH314" s="366"/>
      <c r="AI314" s="366"/>
      <c r="AJ314" s="366"/>
      <c r="AK314" s="366"/>
    </row>
    <row r="315" spans="1:37" ht="12.75">
      <c r="A315" s="366"/>
      <c r="B315" s="366"/>
      <c r="C315" s="367"/>
      <c r="D315" s="366"/>
      <c r="E315" s="366"/>
      <c r="F315" s="366"/>
      <c r="G315" s="366"/>
      <c r="H315" s="366"/>
      <c r="I315" s="366"/>
      <c r="J315" s="366"/>
      <c r="K315" s="366"/>
      <c r="L315" s="366"/>
      <c r="M315" s="366"/>
      <c r="N315" s="366"/>
      <c r="O315" s="366"/>
      <c r="P315" s="366"/>
      <c r="Q315" s="366"/>
      <c r="R315" s="366"/>
      <c r="S315" s="366"/>
      <c r="T315" s="366"/>
      <c r="U315" s="366"/>
      <c r="V315" s="366"/>
      <c r="W315" s="366"/>
      <c r="X315" s="366"/>
      <c r="Y315" s="366"/>
      <c r="Z315" s="366"/>
      <c r="AA315" s="366"/>
      <c r="AB315" s="366"/>
      <c r="AC315" s="366"/>
      <c r="AD315" s="366"/>
      <c r="AE315" s="366"/>
      <c r="AF315" s="366"/>
      <c r="AG315" s="366"/>
      <c r="AH315" s="366"/>
      <c r="AI315" s="366"/>
      <c r="AJ315" s="366"/>
      <c r="AK315" s="366"/>
    </row>
    <row r="316" spans="1:37" ht="12.75">
      <c r="A316" s="366"/>
      <c r="B316" s="366"/>
      <c r="C316" s="367"/>
      <c r="D316" s="366"/>
      <c r="E316" s="366"/>
      <c r="F316" s="366"/>
      <c r="G316" s="366"/>
      <c r="H316" s="366"/>
      <c r="I316" s="366"/>
      <c r="J316" s="366"/>
      <c r="K316" s="366"/>
      <c r="L316" s="366"/>
      <c r="M316" s="366"/>
      <c r="N316" s="366"/>
      <c r="O316" s="366"/>
      <c r="P316" s="366"/>
      <c r="Q316" s="366"/>
      <c r="R316" s="366"/>
      <c r="S316" s="366"/>
      <c r="T316" s="366"/>
      <c r="U316" s="366"/>
      <c r="V316" s="366"/>
      <c r="W316" s="366"/>
      <c r="X316" s="366"/>
      <c r="Y316" s="366"/>
      <c r="Z316" s="366"/>
      <c r="AA316" s="366"/>
      <c r="AB316" s="366"/>
      <c r="AC316" s="366"/>
      <c r="AD316" s="366"/>
      <c r="AE316" s="366"/>
      <c r="AF316" s="366"/>
      <c r="AG316" s="366"/>
      <c r="AH316" s="366"/>
      <c r="AI316" s="366"/>
      <c r="AJ316" s="366"/>
      <c r="AK316" s="366"/>
    </row>
    <row r="317" spans="1:37" ht="12.75">
      <c r="A317" s="366"/>
      <c r="B317" s="366"/>
      <c r="C317" s="367"/>
      <c r="D317" s="366"/>
      <c r="E317" s="366"/>
      <c r="F317" s="366"/>
      <c r="G317" s="366"/>
      <c r="H317" s="366"/>
      <c r="I317" s="366"/>
      <c r="J317" s="366"/>
      <c r="K317" s="366"/>
      <c r="L317" s="366"/>
      <c r="M317" s="366"/>
      <c r="N317" s="366"/>
      <c r="O317" s="366"/>
      <c r="P317" s="366"/>
      <c r="Q317" s="366"/>
      <c r="R317" s="366"/>
      <c r="S317" s="366"/>
      <c r="T317" s="366"/>
      <c r="U317" s="366"/>
      <c r="V317" s="366"/>
      <c r="W317" s="366"/>
      <c r="X317" s="366"/>
      <c r="Y317" s="366"/>
      <c r="Z317" s="366"/>
      <c r="AA317" s="366"/>
      <c r="AB317" s="366"/>
      <c r="AC317" s="366"/>
      <c r="AD317" s="366"/>
      <c r="AE317" s="366"/>
      <c r="AF317" s="366"/>
      <c r="AG317" s="366"/>
      <c r="AH317" s="366"/>
      <c r="AI317" s="366"/>
      <c r="AJ317" s="366"/>
      <c r="AK317" s="366"/>
    </row>
    <row r="318" spans="1:37" ht="12.75">
      <c r="A318" s="366"/>
      <c r="B318" s="366"/>
      <c r="C318" s="367"/>
      <c r="D318" s="366"/>
      <c r="E318" s="366"/>
      <c r="F318" s="366"/>
      <c r="G318" s="366"/>
      <c r="H318" s="366"/>
      <c r="I318" s="366"/>
      <c r="J318" s="366"/>
      <c r="K318" s="366"/>
      <c r="L318" s="366"/>
      <c r="M318" s="366"/>
      <c r="N318" s="366"/>
      <c r="O318" s="366"/>
      <c r="P318" s="366"/>
      <c r="Q318" s="366"/>
      <c r="R318" s="366"/>
      <c r="S318" s="366"/>
      <c r="T318" s="366"/>
      <c r="U318" s="366"/>
      <c r="V318" s="366"/>
      <c r="W318" s="366"/>
      <c r="X318" s="366"/>
      <c r="Y318" s="366"/>
      <c r="Z318" s="366"/>
      <c r="AA318" s="366"/>
      <c r="AB318" s="366"/>
      <c r="AC318" s="366"/>
      <c r="AD318" s="366"/>
      <c r="AE318" s="366"/>
      <c r="AF318" s="366"/>
      <c r="AG318" s="366"/>
      <c r="AH318" s="366"/>
      <c r="AI318" s="366"/>
      <c r="AJ318" s="366"/>
      <c r="AK318" s="366"/>
    </row>
    <row r="319" spans="1:37" ht="12.75">
      <c r="A319" s="366"/>
      <c r="B319" s="366"/>
      <c r="C319" s="367"/>
      <c r="D319" s="366"/>
      <c r="E319" s="366"/>
      <c r="F319" s="366"/>
      <c r="G319" s="366"/>
      <c r="H319" s="366"/>
      <c r="I319" s="366"/>
      <c r="J319" s="366"/>
      <c r="K319" s="366"/>
      <c r="L319" s="366"/>
      <c r="M319" s="366"/>
      <c r="N319" s="366"/>
      <c r="O319" s="366"/>
      <c r="P319" s="366"/>
      <c r="Q319" s="366"/>
      <c r="R319" s="366"/>
      <c r="S319" s="366"/>
      <c r="T319" s="366"/>
      <c r="U319" s="366"/>
      <c r="V319" s="366"/>
      <c r="W319" s="366"/>
      <c r="X319" s="366"/>
      <c r="Y319" s="366"/>
      <c r="Z319" s="366"/>
      <c r="AA319" s="366"/>
      <c r="AB319" s="366"/>
      <c r="AC319" s="366"/>
      <c r="AD319" s="366"/>
      <c r="AE319" s="366"/>
      <c r="AF319" s="366"/>
      <c r="AG319" s="366"/>
      <c r="AH319" s="366"/>
      <c r="AI319" s="366"/>
      <c r="AJ319" s="366"/>
      <c r="AK319" s="366"/>
    </row>
    <row r="320" spans="1:37" ht="12.75">
      <c r="A320" s="366"/>
      <c r="B320" s="366"/>
      <c r="C320" s="367"/>
      <c r="D320" s="366"/>
      <c r="E320" s="366"/>
      <c r="F320" s="366"/>
      <c r="G320" s="366"/>
      <c r="H320" s="366"/>
      <c r="I320" s="366"/>
      <c r="J320" s="366"/>
      <c r="K320" s="366"/>
      <c r="L320" s="366"/>
      <c r="M320" s="366"/>
      <c r="N320" s="366"/>
      <c r="O320" s="366"/>
      <c r="P320" s="366"/>
      <c r="Q320" s="366"/>
      <c r="R320" s="366"/>
      <c r="S320" s="366"/>
      <c r="T320" s="366"/>
      <c r="U320" s="366"/>
      <c r="V320" s="366"/>
      <c r="W320" s="366"/>
      <c r="X320" s="366"/>
      <c r="Y320" s="366"/>
      <c r="Z320" s="366"/>
      <c r="AA320" s="366"/>
      <c r="AB320" s="366"/>
      <c r="AC320" s="366"/>
      <c r="AD320" s="366"/>
      <c r="AE320" s="366"/>
      <c r="AF320" s="366"/>
      <c r="AG320" s="366"/>
      <c r="AH320" s="366"/>
      <c r="AI320" s="366"/>
      <c r="AJ320" s="366"/>
      <c r="AK320" s="366"/>
    </row>
    <row r="321" spans="1:37" ht="12.75">
      <c r="A321" s="366"/>
      <c r="B321" s="366"/>
      <c r="C321" s="367"/>
      <c r="D321" s="366"/>
      <c r="E321" s="366"/>
      <c r="F321" s="366"/>
      <c r="G321" s="366"/>
      <c r="H321" s="366"/>
      <c r="I321" s="366"/>
      <c r="J321" s="366"/>
      <c r="K321" s="366"/>
      <c r="L321" s="366"/>
      <c r="M321" s="366"/>
      <c r="N321" s="366"/>
      <c r="O321" s="366"/>
      <c r="P321" s="366"/>
      <c r="Q321" s="366"/>
      <c r="R321" s="366"/>
      <c r="S321" s="366"/>
      <c r="T321" s="366"/>
      <c r="U321" s="366"/>
      <c r="V321" s="366"/>
      <c r="W321" s="366"/>
      <c r="X321" s="366"/>
      <c r="Y321" s="366"/>
      <c r="Z321" s="366"/>
      <c r="AA321" s="366"/>
      <c r="AB321" s="366"/>
      <c r="AC321" s="366"/>
      <c r="AD321" s="366"/>
      <c r="AE321" s="366"/>
      <c r="AF321" s="366"/>
      <c r="AG321" s="366"/>
      <c r="AH321" s="366"/>
      <c r="AI321" s="366"/>
      <c r="AJ321" s="366"/>
      <c r="AK321" s="366"/>
    </row>
    <row r="322" spans="1:37" ht="12.75">
      <c r="A322" s="366"/>
      <c r="B322" s="366"/>
      <c r="C322" s="367"/>
      <c r="D322" s="366"/>
      <c r="E322" s="366"/>
      <c r="F322" s="366"/>
      <c r="G322" s="366"/>
      <c r="H322" s="366"/>
      <c r="I322" s="366"/>
      <c r="J322" s="366"/>
      <c r="K322" s="366"/>
      <c r="L322" s="366"/>
      <c r="M322" s="366"/>
      <c r="N322" s="366"/>
      <c r="O322" s="366"/>
      <c r="P322" s="366"/>
      <c r="Q322" s="366"/>
      <c r="R322" s="366"/>
      <c r="S322" s="366"/>
      <c r="T322" s="366"/>
      <c r="U322" s="366"/>
      <c r="V322" s="366"/>
      <c r="W322" s="366"/>
      <c r="X322" s="366"/>
      <c r="Y322" s="366"/>
      <c r="Z322" s="366"/>
      <c r="AA322" s="366"/>
      <c r="AB322" s="366"/>
      <c r="AC322" s="366"/>
      <c r="AD322" s="366"/>
      <c r="AE322" s="366"/>
      <c r="AF322" s="366"/>
      <c r="AG322" s="366"/>
      <c r="AH322" s="366"/>
      <c r="AI322" s="366"/>
      <c r="AJ322" s="366"/>
      <c r="AK322" s="366"/>
    </row>
    <row r="323" spans="1:37" ht="12.75">
      <c r="A323" s="366"/>
      <c r="B323" s="366"/>
      <c r="C323" s="367"/>
      <c r="D323" s="366"/>
      <c r="E323" s="366"/>
      <c r="F323" s="366"/>
      <c r="G323" s="366"/>
      <c r="H323" s="366"/>
      <c r="I323" s="366"/>
      <c r="J323" s="366"/>
      <c r="K323" s="366"/>
      <c r="L323" s="366"/>
      <c r="M323" s="366"/>
      <c r="N323" s="366"/>
      <c r="O323" s="366"/>
      <c r="P323" s="366"/>
      <c r="Q323" s="366"/>
      <c r="R323" s="366"/>
      <c r="S323" s="366"/>
      <c r="T323" s="366"/>
      <c r="U323" s="366"/>
      <c r="V323" s="366"/>
      <c r="W323" s="366"/>
      <c r="X323" s="366"/>
      <c r="Y323" s="366"/>
      <c r="Z323" s="366"/>
      <c r="AA323" s="366"/>
      <c r="AB323" s="366"/>
      <c r="AC323" s="366"/>
      <c r="AD323" s="366"/>
      <c r="AE323" s="366"/>
      <c r="AF323" s="366"/>
      <c r="AG323" s="366"/>
      <c r="AH323" s="366"/>
      <c r="AI323" s="366"/>
      <c r="AJ323" s="366"/>
      <c r="AK323" s="366"/>
    </row>
    <row r="324" spans="1:37" ht="12.75">
      <c r="A324" s="366"/>
      <c r="B324" s="366"/>
      <c r="C324" s="367"/>
      <c r="D324" s="366"/>
      <c r="E324" s="366"/>
      <c r="F324" s="366"/>
      <c r="G324" s="366"/>
      <c r="H324" s="366"/>
      <c r="I324" s="366"/>
      <c r="J324" s="366"/>
      <c r="K324" s="366"/>
      <c r="L324" s="366"/>
      <c r="M324" s="366"/>
      <c r="N324" s="366"/>
      <c r="O324" s="366"/>
      <c r="P324" s="366"/>
      <c r="Q324" s="366"/>
      <c r="R324" s="366"/>
      <c r="S324" s="366"/>
      <c r="T324" s="366"/>
      <c r="U324" s="366"/>
      <c r="V324" s="366"/>
      <c r="W324" s="366"/>
      <c r="X324" s="366"/>
      <c r="Y324" s="366"/>
      <c r="Z324" s="366"/>
      <c r="AA324" s="366"/>
      <c r="AB324" s="366"/>
      <c r="AC324" s="366"/>
      <c r="AD324" s="366"/>
      <c r="AE324" s="366"/>
      <c r="AF324" s="366"/>
      <c r="AG324" s="366"/>
      <c r="AH324" s="366"/>
      <c r="AI324" s="366"/>
      <c r="AJ324" s="366"/>
      <c r="AK324" s="366"/>
    </row>
    <row r="325" spans="1:37" ht="12.75">
      <c r="A325" s="366"/>
      <c r="B325" s="366"/>
      <c r="C325" s="367"/>
      <c r="D325" s="366"/>
      <c r="E325" s="366"/>
      <c r="F325" s="366"/>
      <c r="G325" s="366"/>
      <c r="H325" s="366"/>
      <c r="I325" s="366"/>
      <c r="J325" s="366"/>
      <c r="K325" s="366"/>
      <c r="L325" s="366"/>
      <c r="M325" s="366"/>
      <c r="N325" s="366"/>
      <c r="O325" s="366"/>
      <c r="P325" s="366"/>
      <c r="Q325" s="366"/>
      <c r="R325" s="366"/>
      <c r="S325" s="366"/>
      <c r="T325" s="366"/>
      <c r="U325" s="366"/>
      <c r="V325" s="366"/>
      <c r="W325" s="366"/>
      <c r="X325" s="366"/>
      <c r="Y325" s="366"/>
      <c r="Z325" s="366"/>
      <c r="AA325" s="366"/>
      <c r="AB325" s="366"/>
      <c r="AC325" s="366"/>
      <c r="AD325" s="366"/>
      <c r="AE325" s="366"/>
      <c r="AF325" s="366"/>
      <c r="AG325" s="366"/>
      <c r="AH325" s="366"/>
      <c r="AI325" s="366"/>
      <c r="AJ325" s="366"/>
      <c r="AK325" s="366"/>
    </row>
    <row r="326" spans="1:37" ht="12.75">
      <c r="A326" s="366"/>
      <c r="B326" s="366"/>
      <c r="C326" s="367"/>
      <c r="D326" s="366"/>
      <c r="E326" s="366"/>
      <c r="F326" s="366"/>
      <c r="G326" s="366"/>
      <c r="H326" s="366"/>
      <c r="I326" s="366"/>
      <c r="J326" s="366"/>
      <c r="K326" s="366"/>
      <c r="L326" s="366"/>
      <c r="M326" s="366"/>
      <c r="N326" s="366"/>
      <c r="O326" s="366"/>
      <c r="P326" s="366"/>
      <c r="Q326" s="366"/>
      <c r="R326" s="366"/>
      <c r="S326" s="366"/>
      <c r="T326" s="366"/>
      <c r="U326" s="366"/>
      <c r="V326" s="366"/>
      <c r="W326" s="366"/>
      <c r="X326" s="366"/>
      <c r="Y326" s="366"/>
      <c r="Z326" s="366"/>
      <c r="AA326" s="366"/>
      <c r="AB326" s="366"/>
      <c r="AC326" s="366"/>
      <c r="AD326" s="366"/>
      <c r="AE326" s="366"/>
      <c r="AF326" s="366"/>
      <c r="AG326" s="366"/>
      <c r="AH326" s="366"/>
      <c r="AI326" s="366"/>
      <c r="AJ326" s="366"/>
      <c r="AK326" s="366"/>
    </row>
    <row r="327" spans="1:37" ht="12.75">
      <c r="A327" s="366"/>
      <c r="B327" s="366"/>
      <c r="C327" s="367"/>
      <c r="D327" s="366"/>
      <c r="E327" s="366"/>
      <c r="F327" s="366"/>
      <c r="G327" s="366"/>
      <c r="H327" s="366"/>
      <c r="I327" s="366"/>
      <c r="J327" s="366"/>
      <c r="K327" s="366"/>
      <c r="L327" s="366"/>
      <c r="M327" s="366"/>
      <c r="N327" s="366"/>
      <c r="O327" s="366"/>
      <c r="P327" s="366"/>
      <c r="Q327" s="366"/>
      <c r="R327" s="366"/>
      <c r="S327" s="366"/>
      <c r="T327" s="366"/>
      <c r="U327" s="366"/>
      <c r="V327" s="366"/>
      <c r="W327" s="366"/>
      <c r="X327" s="366"/>
      <c r="Y327" s="366"/>
      <c r="Z327" s="366"/>
      <c r="AA327" s="366"/>
      <c r="AB327" s="366"/>
      <c r="AC327" s="366"/>
      <c r="AD327" s="366"/>
      <c r="AE327" s="366"/>
      <c r="AF327" s="366"/>
      <c r="AG327" s="366"/>
      <c r="AH327" s="366"/>
      <c r="AI327" s="366"/>
      <c r="AJ327" s="366"/>
      <c r="AK327" s="366"/>
    </row>
    <row r="328" spans="1:37" ht="12.75">
      <c r="A328" s="366"/>
      <c r="B328" s="366"/>
      <c r="C328" s="367"/>
      <c r="D328" s="366"/>
      <c r="E328" s="366"/>
      <c r="F328" s="366"/>
      <c r="G328" s="366"/>
      <c r="H328" s="366"/>
      <c r="I328" s="366"/>
      <c r="J328" s="366"/>
      <c r="K328" s="366"/>
      <c r="L328" s="366"/>
      <c r="M328" s="366"/>
      <c r="N328" s="366"/>
      <c r="O328" s="366"/>
      <c r="P328" s="366"/>
      <c r="Q328" s="366"/>
      <c r="R328" s="366"/>
      <c r="S328" s="366"/>
      <c r="T328" s="366"/>
      <c r="U328" s="366"/>
      <c r="V328" s="366"/>
      <c r="W328" s="366"/>
      <c r="X328" s="366"/>
      <c r="Y328" s="366"/>
      <c r="Z328" s="366"/>
      <c r="AA328" s="366"/>
      <c r="AB328" s="366"/>
      <c r="AC328" s="366"/>
      <c r="AD328" s="366"/>
      <c r="AE328" s="366"/>
      <c r="AF328" s="366"/>
      <c r="AG328" s="366"/>
      <c r="AH328" s="366"/>
      <c r="AI328" s="366"/>
      <c r="AJ328" s="366"/>
      <c r="AK328" s="366"/>
    </row>
    <row r="329" spans="1:37" ht="12.75">
      <c r="A329" s="366"/>
      <c r="B329" s="366"/>
      <c r="C329" s="367"/>
      <c r="D329" s="366"/>
      <c r="E329" s="366"/>
      <c r="F329" s="366"/>
      <c r="G329" s="366"/>
      <c r="H329" s="366"/>
      <c r="I329" s="366"/>
      <c r="J329" s="366"/>
      <c r="K329" s="366"/>
      <c r="L329" s="366"/>
      <c r="M329" s="366"/>
      <c r="N329" s="366"/>
      <c r="O329" s="366"/>
      <c r="P329" s="366"/>
      <c r="Q329" s="366"/>
      <c r="R329" s="366"/>
      <c r="S329" s="366"/>
      <c r="T329" s="366"/>
      <c r="U329" s="366"/>
      <c r="V329" s="366"/>
      <c r="W329" s="366"/>
      <c r="X329" s="366"/>
      <c r="Y329" s="366"/>
      <c r="Z329" s="366"/>
      <c r="AA329" s="366"/>
      <c r="AB329" s="366"/>
      <c r="AC329" s="366"/>
      <c r="AD329" s="366"/>
      <c r="AE329" s="366"/>
      <c r="AF329" s="366"/>
      <c r="AG329" s="366"/>
      <c r="AH329" s="366"/>
      <c r="AI329" s="366"/>
      <c r="AJ329" s="366"/>
      <c r="AK329" s="366"/>
    </row>
    <row r="330" spans="1:37" ht="12.75">
      <c r="A330" s="366"/>
      <c r="B330" s="366"/>
      <c r="C330" s="367"/>
      <c r="D330" s="366"/>
      <c r="E330" s="366"/>
      <c r="F330" s="366"/>
      <c r="G330" s="366"/>
      <c r="H330" s="366"/>
      <c r="I330" s="366"/>
      <c r="J330" s="366"/>
      <c r="K330" s="366"/>
      <c r="L330" s="366"/>
      <c r="M330" s="366"/>
      <c r="N330" s="366"/>
      <c r="O330" s="366"/>
      <c r="P330" s="366"/>
      <c r="Q330" s="366"/>
      <c r="R330" s="366"/>
      <c r="S330" s="366"/>
      <c r="T330" s="366"/>
      <c r="U330" s="366"/>
      <c r="V330" s="366"/>
      <c r="W330" s="366"/>
      <c r="X330" s="366"/>
      <c r="Y330" s="366"/>
      <c r="Z330" s="366"/>
      <c r="AA330" s="366"/>
      <c r="AB330" s="366"/>
      <c r="AC330" s="366"/>
      <c r="AD330" s="366"/>
      <c r="AE330" s="366"/>
      <c r="AF330" s="366"/>
      <c r="AG330" s="366"/>
      <c r="AH330" s="366"/>
      <c r="AI330" s="366"/>
      <c r="AJ330" s="366"/>
      <c r="AK330" s="366"/>
    </row>
    <row r="331" spans="1:37" ht="12.75">
      <c r="A331" s="366"/>
      <c r="B331" s="366"/>
      <c r="C331" s="367"/>
      <c r="D331" s="366"/>
      <c r="E331" s="366"/>
      <c r="F331" s="366"/>
      <c r="G331" s="366"/>
      <c r="H331" s="366"/>
      <c r="I331" s="366"/>
      <c r="J331" s="366"/>
      <c r="K331" s="366"/>
      <c r="L331" s="366"/>
      <c r="M331" s="366"/>
      <c r="N331" s="366"/>
      <c r="O331" s="366"/>
      <c r="P331" s="366"/>
      <c r="Q331" s="366"/>
      <c r="R331" s="366"/>
      <c r="S331" s="366"/>
      <c r="T331" s="366"/>
      <c r="U331" s="366"/>
      <c r="V331" s="366"/>
      <c r="W331" s="366"/>
      <c r="X331" s="366"/>
      <c r="Y331" s="366"/>
      <c r="Z331" s="366"/>
      <c r="AA331" s="366"/>
      <c r="AB331" s="366"/>
      <c r="AC331" s="366"/>
      <c r="AD331" s="366"/>
      <c r="AE331" s="366"/>
      <c r="AF331" s="366"/>
      <c r="AG331" s="366"/>
      <c r="AH331" s="366"/>
      <c r="AI331" s="366"/>
      <c r="AJ331" s="366"/>
      <c r="AK331" s="366"/>
    </row>
    <row r="332" spans="1:37" ht="12.75">
      <c r="A332" s="366"/>
      <c r="B332" s="366"/>
      <c r="C332" s="367"/>
      <c r="D332" s="366"/>
      <c r="E332" s="366"/>
      <c r="F332" s="366"/>
      <c r="G332" s="366"/>
      <c r="H332" s="366"/>
      <c r="I332" s="366"/>
      <c r="J332" s="366"/>
      <c r="K332" s="366"/>
      <c r="L332" s="366"/>
      <c r="M332" s="366"/>
      <c r="N332" s="366"/>
      <c r="O332" s="366"/>
      <c r="P332" s="366"/>
      <c r="Q332" s="366"/>
      <c r="R332" s="366"/>
      <c r="S332" s="366"/>
      <c r="T332" s="366"/>
      <c r="U332" s="366"/>
      <c r="V332" s="366"/>
      <c r="W332" s="366"/>
      <c r="X332" s="366"/>
      <c r="Y332" s="366"/>
      <c r="Z332" s="366"/>
      <c r="AA332" s="366"/>
      <c r="AB332" s="366"/>
      <c r="AC332" s="366"/>
      <c r="AD332" s="366"/>
      <c r="AE332" s="366"/>
      <c r="AF332" s="366"/>
      <c r="AG332" s="366"/>
      <c r="AH332" s="366"/>
      <c r="AI332" s="366"/>
      <c r="AJ332" s="366"/>
      <c r="AK332" s="366"/>
    </row>
    <row r="333" spans="1:37" ht="12.75">
      <c r="A333" s="366"/>
      <c r="B333" s="366"/>
      <c r="C333" s="367"/>
      <c r="D333" s="366"/>
      <c r="E333" s="366"/>
      <c r="F333" s="366"/>
      <c r="G333" s="366"/>
      <c r="H333" s="366"/>
      <c r="I333" s="366"/>
      <c r="J333" s="366"/>
      <c r="K333" s="366"/>
      <c r="L333" s="366"/>
      <c r="M333" s="366"/>
      <c r="N333" s="366"/>
      <c r="O333" s="366"/>
      <c r="P333" s="366"/>
      <c r="Q333" s="366"/>
      <c r="R333" s="366"/>
      <c r="S333" s="366"/>
      <c r="T333" s="366"/>
      <c r="U333" s="366"/>
      <c r="V333" s="366"/>
      <c r="W333" s="366"/>
      <c r="X333" s="366"/>
      <c r="Y333" s="366"/>
      <c r="Z333" s="366"/>
      <c r="AA333" s="366"/>
      <c r="AB333" s="366"/>
      <c r="AC333" s="366"/>
      <c r="AD333" s="366"/>
      <c r="AE333" s="366"/>
      <c r="AF333" s="366"/>
      <c r="AG333" s="366"/>
      <c r="AH333" s="366"/>
      <c r="AI333" s="366"/>
      <c r="AJ333" s="366"/>
      <c r="AK333" s="366"/>
    </row>
    <row r="334" spans="1:37" ht="12.75">
      <c r="A334" s="366"/>
      <c r="B334" s="366"/>
      <c r="C334" s="367"/>
      <c r="D334" s="366"/>
      <c r="E334" s="366"/>
      <c r="F334" s="366"/>
      <c r="G334" s="366"/>
      <c r="H334" s="366"/>
      <c r="I334" s="366"/>
      <c r="J334" s="366"/>
      <c r="K334" s="366"/>
      <c r="L334" s="366"/>
      <c r="M334" s="366"/>
      <c r="N334" s="366"/>
      <c r="O334" s="366"/>
      <c r="P334" s="366"/>
      <c r="Q334" s="366"/>
      <c r="R334" s="366"/>
      <c r="S334" s="366"/>
      <c r="T334" s="366"/>
      <c r="U334" s="366"/>
      <c r="V334" s="366"/>
      <c r="W334" s="366"/>
      <c r="X334" s="366"/>
      <c r="Y334" s="366"/>
      <c r="Z334" s="366"/>
      <c r="AA334" s="366"/>
      <c r="AB334" s="366"/>
      <c r="AC334" s="366"/>
      <c r="AD334" s="366"/>
      <c r="AE334" s="366"/>
      <c r="AF334" s="366"/>
      <c r="AG334" s="366"/>
      <c r="AH334" s="366"/>
      <c r="AI334" s="366"/>
      <c r="AJ334" s="366"/>
      <c r="AK334" s="366"/>
    </row>
    <row r="335" spans="1:37" ht="12.75">
      <c r="A335" s="366"/>
      <c r="B335" s="366"/>
      <c r="C335" s="367"/>
      <c r="D335" s="366"/>
      <c r="E335" s="366"/>
      <c r="F335" s="366"/>
      <c r="G335" s="366"/>
      <c r="H335" s="366"/>
      <c r="I335" s="366"/>
      <c r="J335" s="366"/>
      <c r="K335" s="366"/>
      <c r="L335" s="366"/>
      <c r="M335" s="366"/>
      <c r="N335" s="366"/>
      <c r="O335" s="366"/>
      <c r="P335" s="366"/>
      <c r="Q335" s="366"/>
      <c r="R335" s="366"/>
      <c r="S335" s="366"/>
      <c r="T335" s="366"/>
      <c r="U335" s="366"/>
      <c r="V335" s="366"/>
      <c r="W335" s="366"/>
      <c r="X335" s="366"/>
      <c r="Y335" s="366"/>
      <c r="Z335" s="366"/>
      <c r="AA335" s="366"/>
      <c r="AB335" s="366"/>
      <c r="AC335" s="366"/>
      <c r="AD335" s="366"/>
      <c r="AE335" s="366"/>
      <c r="AF335" s="366"/>
      <c r="AG335" s="366"/>
      <c r="AH335" s="366"/>
      <c r="AI335" s="366"/>
      <c r="AJ335" s="366"/>
      <c r="AK335" s="366"/>
    </row>
    <row r="336" spans="1:37" ht="12.75">
      <c r="A336" s="366"/>
      <c r="B336" s="366"/>
      <c r="C336" s="367"/>
      <c r="D336" s="366"/>
      <c r="E336" s="366"/>
      <c r="F336" s="366"/>
      <c r="G336" s="366"/>
      <c r="H336" s="366"/>
      <c r="I336" s="366"/>
      <c r="J336" s="366"/>
      <c r="K336" s="366"/>
      <c r="L336" s="366"/>
      <c r="M336" s="366"/>
      <c r="N336" s="366"/>
      <c r="O336" s="366"/>
      <c r="P336" s="366"/>
      <c r="Q336" s="366"/>
      <c r="R336" s="366"/>
      <c r="S336" s="366"/>
      <c r="T336" s="366"/>
      <c r="U336" s="366"/>
      <c r="V336" s="366"/>
      <c r="W336" s="366"/>
      <c r="X336" s="366"/>
      <c r="Y336" s="366"/>
      <c r="Z336" s="366"/>
      <c r="AA336" s="366"/>
      <c r="AB336" s="366"/>
      <c r="AC336" s="366"/>
      <c r="AD336" s="366"/>
      <c r="AE336" s="366"/>
      <c r="AF336" s="366"/>
      <c r="AG336" s="366"/>
      <c r="AH336" s="366"/>
      <c r="AI336" s="366"/>
      <c r="AJ336" s="366"/>
      <c r="AK336" s="366"/>
    </row>
    <row r="337" spans="1:37" ht="12.75">
      <c r="A337" s="366"/>
      <c r="B337" s="366"/>
      <c r="C337" s="367"/>
      <c r="D337" s="366"/>
      <c r="E337" s="366"/>
      <c r="F337" s="366"/>
      <c r="G337" s="366"/>
      <c r="H337" s="366"/>
      <c r="I337" s="366"/>
      <c r="J337" s="366"/>
      <c r="K337" s="366"/>
      <c r="L337" s="366"/>
      <c r="M337" s="366"/>
      <c r="N337" s="366"/>
      <c r="O337" s="366"/>
      <c r="P337" s="366"/>
      <c r="Q337" s="366"/>
      <c r="R337" s="366"/>
      <c r="S337" s="366"/>
      <c r="T337" s="366"/>
      <c r="U337" s="366"/>
      <c r="V337" s="366"/>
      <c r="W337" s="366"/>
      <c r="X337" s="366"/>
      <c r="Y337" s="366"/>
      <c r="Z337" s="366"/>
      <c r="AA337" s="366"/>
      <c r="AB337" s="366"/>
      <c r="AC337" s="366"/>
      <c r="AD337" s="366"/>
      <c r="AE337" s="366"/>
      <c r="AF337" s="366"/>
      <c r="AG337" s="366"/>
      <c r="AH337" s="366"/>
      <c r="AI337" s="366"/>
      <c r="AJ337" s="366"/>
      <c r="AK337" s="366"/>
    </row>
    <row r="338" spans="1:37" ht="12.75">
      <c r="A338" s="366"/>
      <c r="B338" s="366"/>
      <c r="C338" s="367"/>
      <c r="D338" s="366"/>
      <c r="E338" s="366"/>
      <c r="F338" s="366"/>
      <c r="G338" s="366"/>
      <c r="H338" s="366"/>
      <c r="I338" s="366"/>
      <c r="J338" s="366"/>
      <c r="K338" s="366"/>
      <c r="L338" s="366"/>
      <c r="M338" s="366"/>
      <c r="N338" s="366"/>
      <c r="O338" s="366"/>
      <c r="P338" s="366"/>
      <c r="Q338" s="366"/>
      <c r="R338" s="366"/>
      <c r="S338" s="366"/>
      <c r="T338" s="366"/>
      <c r="U338" s="366"/>
      <c r="V338" s="366"/>
      <c r="W338" s="366"/>
      <c r="X338" s="366"/>
      <c r="Y338" s="366"/>
      <c r="Z338" s="366"/>
      <c r="AA338" s="366"/>
      <c r="AB338" s="366"/>
      <c r="AC338" s="366"/>
      <c r="AD338" s="366"/>
      <c r="AE338" s="366"/>
      <c r="AF338" s="366"/>
      <c r="AG338" s="366"/>
      <c r="AH338" s="366"/>
      <c r="AI338" s="366"/>
      <c r="AJ338" s="366"/>
      <c r="AK338" s="366"/>
    </row>
    <row r="339" spans="1:37" ht="12.75">
      <c r="A339" s="366"/>
      <c r="B339" s="366"/>
      <c r="C339" s="367"/>
      <c r="D339" s="366"/>
      <c r="E339" s="366"/>
      <c r="F339" s="366"/>
      <c r="G339" s="366"/>
      <c r="H339" s="366"/>
      <c r="I339" s="366"/>
      <c r="J339" s="366"/>
      <c r="K339" s="366"/>
      <c r="L339" s="366"/>
      <c r="M339" s="366"/>
      <c r="N339" s="366"/>
      <c r="O339" s="366"/>
      <c r="P339" s="366"/>
      <c r="Q339" s="366"/>
      <c r="R339" s="366"/>
      <c r="S339" s="366"/>
      <c r="T339" s="366"/>
      <c r="U339" s="366"/>
      <c r="V339" s="366"/>
      <c r="W339" s="366"/>
      <c r="X339" s="366"/>
      <c r="Y339" s="366"/>
      <c r="Z339" s="366"/>
      <c r="AA339" s="366"/>
      <c r="AB339" s="366"/>
      <c r="AC339" s="366"/>
      <c r="AD339" s="366"/>
      <c r="AE339" s="366"/>
      <c r="AF339" s="366"/>
      <c r="AG339" s="366"/>
      <c r="AH339" s="366"/>
      <c r="AI339" s="366"/>
      <c r="AJ339" s="366"/>
      <c r="AK339" s="366"/>
    </row>
    <row r="340" spans="1:37" ht="12.75">
      <c r="A340" s="366"/>
      <c r="B340" s="366"/>
      <c r="C340" s="367"/>
      <c r="D340" s="366"/>
      <c r="E340" s="366"/>
      <c r="F340" s="366"/>
      <c r="G340" s="366"/>
      <c r="H340" s="366"/>
      <c r="I340" s="366"/>
      <c r="J340" s="366"/>
      <c r="K340" s="366"/>
      <c r="L340" s="366"/>
      <c r="M340" s="366"/>
      <c r="N340" s="366"/>
      <c r="O340" s="366"/>
      <c r="P340" s="366"/>
      <c r="Q340" s="366"/>
      <c r="R340" s="366"/>
      <c r="S340" s="366"/>
      <c r="T340" s="366"/>
      <c r="U340" s="366"/>
      <c r="V340" s="366"/>
      <c r="W340" s="366"/>
      <c r="X340" s="366"/>
      <c r="Y340" s="366"/>
      <c r="Z340" s="366"/>
      <c r="AA340" s="366"/>
      <c r="AB340" s="366"/>
      <c r="AC340" s="366"/>
      <c r="AD340" s="366"/>
      <c r="AE340" s="366"/>
      <c r="AF340" s="366"/>
      <c r="AG340" s="366"/>
      <c r="AH340" s="366"/>
      <c r="AI340" s="366"/>
      <c r="AJ340" s="366"/>
      <c r="AK340" s="366"/>
    </row>
    <row r="341" spans="1:37" ht="12.75">
      <c r="A341" s="366"/>
      <c r="B341" s="366"/>
      <c r="C341" s="367"/>
      <c r="D341" s="366"/>
      <c r="E341" s="366"/>
      <c r="F341" s="366"/>
      <c r="G341" s="366"/>
      <c r="H341" s="366"/>
      <c r="I341" s="366"/>
      <c r="J341" s="366"/>
      <c r="K341" s="366"/>
      <c r="L341" s="366"/>
      <c r="M341" s="366"/>
      <c r="N341" s="366"/>
      <c r="O341" s="366"/>
      <c r="P341" s="366"/>
      <c r="Q341" s="366"/>
      <c r="R341" s="366"/>
      <c r="S341" s="366"/>
      <c r="T341" s="366"/>
      <c r="U341" s="366"/>
      <c r="V341" s="366"/>
      <c r="W341" s="366"/>
      <c r="X341" s="366"/>
      <c r="Y341" s="366"/>
      <c r="Z341" s="366"/>
      <c r="AA341" s="366"/>
      <c r="AB341" s="366"/>
      <c r="AC341" s="366"/>
      <c r="AD341" s="366"/>
      <c r="AE341" s="366"/>
      <c r="AF341" s="366"/>
      <c r="AG341" s="366"/>
      <c r="AH341" s="366"/>
      <c r="AI341" s="366"/>
      <c r="AJ341" s="366"/>
      <c r="AK341" s="366"/>
    </row>
    <row r="342" spans="1:37" ht="12.75">
      <c r="A342" s="366"/>
      <c r="B342" s="366"/>
      <c r="C342" s="367"/>
      <c r="D342" s="366"/>
      <c r="E342" s="366"/>
      <c r="F342" s="366"/>
      <c r="G342" s="366"/>
      <c r="H342" s="366"/>
      <c r="I342" s="366"/>
      <c r="J342" s="366"/>
      <c r="K342" s="366"/>
      <c r="L342" s="366"/>
      <c r="M342" s="366"/>
      <c r="N342" s="366"/>
      <c r="O342" s="366"/>
      <c r="P342" s="366"/>
      <c r="Q342" s="366"/>
      <c r="R342" s="366"/>
      <c r="S342" s="366"/>
      <c r="T342" s="366"/>
      <c r="U342" s="366"/>
      <c r="V342" s="366"/>
      <c r="W342" s="366"/>
      <c r="X342" s="366"/>
      <c r="Y342" s="366"/>
      <c r="Z342" s="366"/>
      <c r="AA342" s="366"/>
      <c r="AB342" s="366"/>
      <c r="AC342" s="366"/>
      <c r="AD342" s="366"/>
      <c r="AE342" s="366"/>
      <c r="AF342" s="366"/>
      <c r="AG342" s="366"/>
      <c r="AH342" s="366"/>
      <c r="AI342" s="366"/>
      <c r="AJ342" s="366"/>
      <c r="AK342" s="366"/>
    </row>
    <row r="343" spans="1:37" ht="12.75">
      <c r="A343" s="366"/>
      <c r="B343" s="366"/>
      <c r="C343" s="367"/>
      <c r="D343" s="366"/>
      <c r="E343" s="366"/>
      <c r="F343" s="366"/>
      <c r="G343" s="366"/>
      <c r="H343" s="366"/>
      <c r="I343" s="366"/>
      <c r="J343" s="366"/>
      <c r="K343" s="366"/>
      <c r="L343" s="366"/>
      <c r="M343" s="366"/>
      <c r="N343" s="366"/>
      <c r="O343" s="366"/>
      <c r="P343" s="366"/>
      <c r="Q343" s="366"/>
      <c r="R343" s="366"/>
      <c r="S343" s="366"/>
      <c r="T343" s="366"/>
      <c r="U343" s="366"/>
      <c r="V343" s="366"/>
      <c r="W343" s="366"/>
      <c r="X343" s="366"/>
      <c r="Y343" s="366"/>
      <c r="Z343" s="366"/>
      <c r="AA343" s="366"/>
      <c r="AB343" s="366"/>
      <c r="AC343" s="366"/>
      <c r="AD343" s="366"/>
      <c r="AE343" s="366"/>
      <c r="AF343" s="366"/>
      <c r="AG343" s="366"/>
      <c r="AH343" s="366"/>
      <c r="AI343" s="366"/>
      <c r="AJ343" s="366"/>
      <c r="AK343" s="366"/>
    </row>
    <row r="344" spans="1:37" ht="12.75">
      <c r="A344" s="366"/>
      <c r="B344" s="366"/>
      <c r="C344" s="367"/>
      <c r="D344" s="366"/>
      <c r="E344" s="366"/>
      <c r="F344" s="366"/>
      <c r="G344" s="366"/>
      <c r="H344" s="366"/>
      <c r="I344" s="366"/>
      <c r="J344" s="366"/>
      <c r="K344" s="366"/>
      <c r="L344" s="366"/>
      <c r="M344" s="366"/>
      <c r="N344" s="366"/>
      <c r="O344" s="366"/>
      <c r="P344" s="366"/>
      <c r="Q344" s="366"/>
      <c r="R344" s="366"/>
      <c r="S344" s="366"/>
      <c r="T344" s="366"/>
      <c r="U344" s="366"/>
      <c r="V344" s="366"/>
      <c r="W344" s="366"/>
      <c r="X344" s="366"/>
      <c r="Y344" s="366"/>
      <c r="Z344" s="366"/>
      <c r="AA344" s="366"/>
      <c r="AB344" s="366"/>
      <c r="AC344" s="366"/>
      <c r="AD344" s="366"/>
      <c r="AE344" s="366"/>
      <c r="AF344" s="366"/>
      <c r="AG344" s="366"/>
      <c r="AH344" s="366"/>
      <c r="AI344" s="366"/>
      <c r="AJ344" s="366"/>
      <c r="AK344" s="366"/>
    </row>
    <row r="345" spans="1:37" ht="12.75">
      <c r="A345" s="366"/>
      <c r="B345" s="366"/>
      <c r="C345" s="367"/>
      <c r="D345" s="366"/>
      <c r="E345" s="366"/>
      <c r="F345" s="366"/>
      <c r="G345" s="366"/>
      <c r="H345" s="366"/>
      <c r="I345" s="366"/>
      <c r="J345" s="366"/>
      <c r="K345" s="366"/>
      <c r="L345" s="366"/>
      <c r="M345" s="366"/>
      <c r="N345" s="366"/>
      <c r="O345" s="366"/>
      <c r="P345" s="366"/>
      <c r="Q345" s="366"/>
      <c r="R345" s="366"/>
      <c r="S345" s="366"/>
      <c r="T345" s="366"/>
      <c r="U345" s="366"/>
      <c r="V345" s="366"/>
      <c r="W345" s="366"/>
      <c r="X345" s="366"/>
      <c r="Y345" s="366"/>
      <c r="Z345" s="366"/>
      <c r="AA345" s="366"/>
      <c r="AB345" s="366"/>
      <c r="AC345" s="366"/>
      <c r="AD345" s="366"/>
      <c r="AE345" s="366"/>
      <c r="AF345" s="366"/>
      <c r="AG345" s="366"/>
      <c r="AH345" s="366"/>
      <c r="AI345" s="366"/>
      <c r="AJ345" s="366"/>
      <c r="AK345" s="366"/>
    </row>
    <row r="346" spans="1:37" ht="12.75">
      <c r="A346" s="366"/>
      <c r="B346" s="366"/>
      <c r="C346" s="367"/>
      <c r="D346" s="366"/>
      <c r="E346" s="366"/>
      <c r="F346" s="366"/>
      <c r="G346" s="366"/>
      <c r="H346" s="366"/>
      <c r="I346" s="366"/>
      <c r="J346" s="366"/>
      <c r="K346" s="366"/>
      <c r="L346" s="366"/>
      <c r="M346" s="366"/>
      <c r="N346" s="366"/>
      <c r="O346" s="366"/>
      <c r="P346" s="366"/>
      <c r="Q346" s="366"/>
      <c r="R346" s="366"/>
      <c r="S346" s="366"/>
      <c r="T346" s="366"/>
      <c r="U346" s="366"/>
      <c r="V346" s="366"/>
      <c r="W346" s="366"/>
      <c r="X346" s="366"/>
      <c r="Y346" s="366"/>
      <c r="Z346" s="366"/>
      <c r="AA346" s="366"/>
      <c r="AB346" s="366"/>
      <c r="AC346" s="366"/>
      <c r="AD346" s="366"/>
      <c r="AE346" s="366"/>
      <c r="AF346" s="366"/>
      <c r="AG346" s="366"/>
      <c r="AH346" s="366"/>
      <c r="AI346" s="366"/>
      <c r="AJ346" s="366"/>
      <c r="AK346" s="366"/>
    </row>
    <row r="347" spans="1:37" ht="12.75">
      <c r="A347" s="366"/>
      <c r="B347" s="366"/>
      <c r="C347" s="367"/>
      <c r="D347" s="366"/>
      <c r="E347" s="366"/>
      <c r="F347" s="366"/>
      <c r="G347" s="366"/>
      <c r="H347" s="366"/>
      <c r="I347" s="366"/>
      <c r="J347" s="366"/>
      <c r="K347" s="366"/>
      <c r="L347" s="366"/>
      <c r="M347" s="366"/>
      <c r="N347" s="366"/>
      <c r="O347" s="366"/>
      <c r="P347" s="366"/>
      <c r="Q347" s="366"/>
      <c r="R347" s="366"/>
      <c r="S347" s="366"/>
      <c r="T347" s="366"/>
      <c r="U347" s="366"/>
      <c r="V347" s="366"/>
      <c r="W347" s="366"/>
      <c r="X347" s="366"/>
      <c r="Y347" s="366"/>
      <c r="Z347" s="366"/>
      <c r="AA347" s="366"/>
      <c r="AB347" s="366"/>
      <c r="AC347" s="366"/>
      <c r="AD347" s="366"/>
      <c r="AE347" s="366"/>
      <c r="AF347" s="366"/>
      <c r="AG347" s="366"/>
      <c r="AH347" s="366"/>
      <c r="AI347" s="366"/>
      <c r="AJ347" s="366"/>
      <c r="AK347" s="366"/>
    </row>
    <row r="348" spans="1:37" ht="12.75">
      <c r="A348" s="366"/>
      <c r="B348" s="366"/>
      <c r="C348" s="367"/>
      <c r="D348" s="366"/>
      <c r="E348" s="366"/>
      <c r="F348" s="366"/>
      <c r="G348" s="366"/>
      <c r="H348" s="366"/>
      <c r="I348" s="366"/>
      <c r="J348" s="366"/>
      <c r="K348" s="366"/>
      <c r="L348" s="366"/>
      <c r="M348" s="366"/>
      <c r="N348" s="366"/>
      <c r="O348" s="366"/>
      <c r="P348" s="366"/>
      <c r="Q348" s="366"/>
      <c r="R348" s="366"/>
      <c r="S348" s="366"/>
      <c r="T348" s="366"/>
      <c r="U348" s="366"/>
      <c r="V348" s="366"/>
      <c r="W348" s="366"/>
      <c r="X348" s="366"/>
      <c r="Y348" s="366"/>
      <c r="Z348" s="366"/>
      <c r="AA348" s="366"/>
      <c r="AB348" s="366"/>
      <c r="AC348" s="366"/>
      <c r="AD348" s="366"/>
      <c r="AE348" s="366"/>
      <c r="AF348" s="366"/>
      <c r="AG348" s="366"/>
      <c r="AH348" s="366"/>
      <c r="AI348" s="366"/>
      <c r="AJ348" s="366"/>
      <c r="AK348" s="366"/>
    </row>
    <row r="349" spans="1:37" ht="12.75">
      <c r="A349" s="366"/>
      <c r="B349" s="366"/>
      <c r="C349" s="367"/>
      <c r="D349" s="366"/>
      <c r="E349" s="366"/>
      <c r="F349" s="366"/>
      <c r="G349" s="366"/>
      <c r="H349" s="366"/>
      <c r="I349" s="366"/>
      <c r="J349" s="366"/>
      <c r="K349" s="366"/>
      <c r="L349" s="366"/>
      <c r="M349" s="366"/>
      <c r="N349" s="366"/>
      <c r="O349" s="366"/>
      <c r="P349" s="366"/>
      <c r="Q349" s="366"/>
      <c r="R349" s="366"/>
      <c r="S349" s="366"/>
      <c r="T349" s="366"/>
      <c r="U349" s="366"/>
      <c r="V349" s="366"/>
      <c r="W349" s="366"/>
      <c r="X349" s="366"/>
      <c r="Y349" s="366"/>
      <c r="Z349" s="366"/>
      <c r="AA349" s="366"/>
      <c r="AB349" s="366"/>
      <c r="AC349" s="366"/>
      <c r="AD349" s="366"/>
      <c r="AE349" s="366"/>
      <c r="AF349" s="366"/>
      <c r="AG349" s="366"/>
      <c r="AH349" s="366"/>
      <c r="AI349" s="366"/>
      <c r="AJ349" s="366"/>
      <c r="AK349" s="366"/>
    </row>
    <row r="350" spans="1:37" ht="12.75">
      <c r="A350" s="366"/>
      <c r="B350" s="366"/>
      <c r="C350" s="367"/>
      <c r="D350" s="366"/>
      <c r="E350" s="366"/>
      <c r="F350" s="366"/>
      <c r="G350" s="366"/>
      <c r="H350" s="366"/>
      <c r="I350" s="366"/>
      <c r="J350" s="366"/>
      <c r="K350" s="366"/>
      <c r="L350" s="366"/>
      <c r="M350" s="366"/>
      <c r="N350" s="366"/>
      <c r="O350" s="366"/>
      <c r="P350" s="366"/>
      <c r="Q350" s="366"/>
      <c r="R350" s="366"/>
      <c r="S350" s="366"/>
      <c r="T350" s="366"/>
      <c r="U350" s="366"/>
      <c r="V350" s="366"/>
      <c r="W350" s="366"/>
      <c r="X350" s="366"/>
      <c r="Y350" s="366"/>
      <c r="Z350" s="366"/>
      <c r="AA350" s="366"/>
      <c r="AB350" s="366"/>
      <c r="AC350" s="366"/>
      <c r="AD350" s="366"/>
      <c r="AE350" s="366"/>
      <c r="AF350" s="366"/>
      <c r="AG350" s="366"/>
      <c r="AH350" s="366"/>
      <c r="AI350" s="366"/>
      <c r="AJ350" s="366"/>
      <c r="AK350" s="366"/>
    </row>
    <row r="351" spans="1:37" ht="12.75">
      <c r="A351" s="366"/>
      <c r="B351" s="366"/>
      <c r="C351" s="367"/>
      <c r="D351" s="366"/>
      <c r="E351" s="366"/>
      <c r="F351" s="366"/>
      <c r="G351" s="366"/>
      <c r="H351" s="366"/>
      <c r="I351" s="366"/>
      <c r="J351" s="366"/>
      <c r="K351" s="366"/>
      <c r="L351" s="366"/>
      <c r="M351" s="366"/>
      <c r="N351" s="366"/>
      <c r="O351" s="366"/>
      <c r="P351" s="366"/>
      <c r="Q351" s="366"/>
      <c r="R351" s="366"/>
      <c r="S351" s="366"/>
      <c r="T351" s="366"/>
      <c r="U351" s="366"/>
      <c r="V351" s="366"/>
      <c r="W351" s="366"/>
      <c r="X351" s="366"/>
      <c r="Y351" s="366"/>
      <c r="Z351" s="366"/>
      <c r="AA351" s="366"/>
      <c r="AB351" s="366"/>
      <c r="AC351" s="366"/>
      <c r="AD351" s="366"/>
      <c r="AE351" s="366"/>
      <c r="AF351" s="366"/>
      <c r="AG351" s="366"/>
      <c r="AH351" s="366"/>
      <c r="AI351" s="366"/>
      <c r="AJ351" s="366"/>
      <c r="AK351" s="366"/>
    </row>
    <row r="352" spans="1:37" ht="12.75">
      <c r="A352" s="366"/>
      <c r="B352" s="366"/>
      <c r="C352" s="367"/>
      <c r="D352" s="366"/>
      <c r="E352" s="366"/>
      <c r="F352" s="366"/>
      <c r="G352" s="366"/>
      <c r="H352" s="366"/>
      <c r="I352" s="366"/>
      <c r="J352" s="366"/>
      <c r="K352" s="366"/>
      <c r="L352" s="366"/>
      <c r="M352" s="366"/>
      <c r="N352" s="366"/>
      <c r="O352" s="366"/>
      <c r="P352" s="366"/>
      <c r="Q352" s="366"/>
      <c r="R352" s="366"/>
      <c r="S352" s="366"/>
      <c r="T352" s="366"/>
      <c r="U352" s="366"/>
      <c r="V352" s="366"/>
      <c r="W352" s="366"/>
      <c r="X352" s="366"/>
      <c r="Y352" s="366"/>
      <c r="Z352" s="366"/>
      <c r="AA352" s="366"/>
      <c r="AB352" s="366"/>
      <c r="AC352" s="366"/>
      <c r="AD352" s="366"/>
      <c r="AE352" s="366"/>
      <c r="AF352" s="366"/>
      <c r="AG352" s="366"/>
      <c r="AH352" s="366"/>
      <c r="AI352" s="366"/>
      <c r="AJ352" s="366"/>
      <c r="AK352" s="366"/>
    </row>
    <row r="353" spans="1:37" ht="12.75">
      <c r="A353" s="366"/>
      <c r="B353" s="366"/>
      <c r="C353" s="367"/>
      <c r="D353" s="366"/>
      <c r="E353" s="366"/>
      <c r="F353" s="366"/>
      <c r="G353" s="366"/>
      <c r="H353" s="366"/>
      <c r="I353" s="366"/>
      <c r="J353" s="366"/>
      <c r="K353" s="366"/>
      <c r="L353" s="366"/>
      <c r="M353" s="366"/>
      <c r="N353" s="366"/>
      <c r="O353" s="366"/>
      <c r="P353" s="366"/>
      <c r="Q353" s="366"/>
      <c r="R353" s="366"/>
      <c r="S353" s="366"/>
      <c r="T353" s="366"/>
      <c r="U353" s="366"/>
      <c r="V353" s="366"/>
      <c r="W353" s="366"/>
      <c r="X353" s="366"/>
      <c r="Y353" s="366"/>
      <c r="Z353" s="366"/>
      <c r="AA353" s="366"/>
      <c r="AB353" s="366"/>
      <c r="AC353" s="366"/>
      <c r="AD353" s="366"/>
      <c r="AE353" s="366"/>
      <c r="AF353" s="366"/>
      <c r="AG353" s="366"/>
      <c r="AH353" s="366"/>
      <c r="AI353" s="366"/>
      <c r="AJ353" s="366"/>
      <c r="AK353" s="366"/>
    </row>
    <row r="354" spans="1:37" ht="12.75">
      <c r="A354" s="366"/>
      <c r="B354" s="366"/>
      <c r="C354" s="367"/>
      <c r="D354" s="366"/>
      <c r="E354" s="366"/>
      <c r="F354" s="366"/>
      <c r="G354" s="366"/>
      <c r="H354" s="366"/>
      <c r="I354" s="366"/>
      <c r="J354" s="366"/>
      <c r="K354" s="366"/>
      <c r="L354" s="366"/>
      <c r="M354" s="366"/>
      <c r="N354" s="366"/>
      <c r="O354" s="366"/>
      <c r="P354" s="366"/>
      <c r="Q354" s="366"/>
      <c r="R354" s="366"/>
      <c r="S354" s="366"/>
      <c r="T354" s="366"/>
      <c r="U354" s="366"/>
      <c r="V354" s="366"/>
      <c r="W354" s="366"/>
      <c r="X354" s="366"/>
      <c r="Y354" s="366"/>
      <c r="Z354" s="366"/>
      <c r="AA354" s="366"/>
      <c r="AB354" s="366"/>
      <c r="AC354" s="366"/>
      <c r="AD354" s="366"/>
      <c r="AE354" s="366"/>
      <c r="AF354" s="366"/>
      <c r="AG354" s="366"/>
      <c r="AH354" s="366"/>
      <c r="AI354" s="366"/>
      <c r="AJ354" s="366"/>
      <c r="AK354" s="366"/>
    </row>
    <row r="355" spans="1:37" ht="12.75">
      <c r="A355" s="366"/>
      <c r="B355" s="366"/>
      <c r="C355" s="367"/>
      <c r="D355" s="366"/>
      <c r="E355" s="366"/>
      <c r="F355" s="366"/>
      <c r="G355" s="366"/>
      <c r="H355" s="366"/>
      <c r="I355" s="366"/>
      <c r="J355" s="366"/>
      <c r="K355" s="366"/>
      <c r="L355" s="366"/>
      <c r="M355" s="366"/>
      <c r="N355" s="366"/>
      <c r="O355" s="366"/>
      <c r="P355" s="366"/>
      <c r="Q355" s="366"/>
      <c r="R355" s="366"/>
      <c r="S355" s="366"/>
      <c r="T355" s="366"/>
      <c r="U355" s="366"/>
      <c r="V355" s="366"/>
      <c r="W355" s="366"/>
      <c r="X355" s="366"/>
      <c r="Y355" s="366"/>
      <c r="Z355" s="366"/>
      <c r="AA355" s="366"/>
      <c r="AB355" s="366"/>
      <c r="AC355" s="366"/>
      <c r="AD355" s="366"/>
      <c r="AE355" s="366"/>
      <c r="AF355" s="366"/>
      <c r="AG355" s="366"/>
      <c r="AH355" s="366"/>
      <c r="AI355" s="366"/>
      <c r="AJ355" s="366"/>
      <c r="AK355" s="366"/>
    </row>
    <row r="356" spans="1:37" ht="12.75">
      <c r="A356" s="366"/>
      <c r="B356" s="366"/>
      <c r="C356" s="367"/>
      <c r="D356" s="366"/>
      <c r="E356" s="366"/>
      <c r="F356" s="366"/>
      <c r="G356" s="366"/>
      <c r="H356" s="366"/>
      <c r="I356" s="366"/>
      <c r="J356" s="366"/>
      <c r="K356" s="366"/>
      <c r="L356" s="366"/>
      <c r="M356" s="366"/>
      <c r="N356" s="366"/>
      <c r="O356" s="366"/>
      <c r="P356" s="366"/>
      <c r="Q356" s="366"/>
      <c r="R356" s="366"/>
      <c r="S356" s="366"/>
      <c r="T356" s="366"/>
      <c r="U356" s="366"/>
      <c r="V356" s="366"/>
      <c r="W356" s="366"/>
      <c r="X356" s="366"/>
      <c r="Y356" s="366"/>
      <c r="Z356" s="366"/>
      <c r="AA356" s="366"/>
      <c r="AB356" s="366"/>
      <c r="AC356" s="366"/>
      <c r="AD356" s="366"/>
      <c r="AE356" s="366"/>
      <c r="AF356" s="366"/>
      <c r="AG356" s="366"/>
      <c r="AH356" s="366"/>
      <c r="AI356" s="366"/>
      <c r="AJ356" s="366"/>
      <c r="AK356" s="366"/>
    </row>
    <row r="357" spans="1:37" ht="12.75">
      <c r="A357" s="366"/>
      <c r="B357" s="366"/>
      <c r="C357" s="367"/>
      <c r="D357" s="366"/>
      <c r="E357" s="366"/>
      <c r="F357" s="366"/>
      <c r="G357" s="366"/>
      <c r="H357" s="366"/>
      <c r="I357" s="366"/>
      <c r="J357" s="366"/>
      <c r="K357" s="366"/>
      <c r="L357" s="366"/>
      <c r="M357" s="366"/>
      <c r="N357" s="366"/>
      <c r="O357" s="366"/>
      <c r="P357" s="366"/>
      <c r="Q357" s="366"/>
      <c r="R357" s="366"/>
      <c r="S357" s="366"/>
      <c r="T357" s="366"/>
      <c r="U357" s="366"/>
      <c r="V357" s="366"/>
      <c r="W357" s="366"/>
      <c r="X357" s="366"/>
      <c r="Y357" s="366"/>
      <c r="Z357" s="366"/>
      <c r="AA357" s="366"/>
      <c r="AB357" s="366"/>
      <c r="AC357" s="366"/>
      <c r="AD357" s="366"/>
      <c r="AE357" s="366"/>
      <c r="AF357" s="366"/>
      <c r="AG357" s="366"/>
      <c r="AH357" s="366"/>
      <c r="AI357" s="366"/>
      <c r="AJ357" s="366"/>
      <c r="AK357" s="366"/>
    </row>
    <row r="358" spans="1:37" ht="12.75">
      <c r="A358" s="366"/>
      <c r="B358" s="366"/>
      <c r="C358" s="367"/>
      <c r="D358" s="366"/>
      <c r="E358" s="366"/>
      <c r="F358" s="366"/>
      <c r="G358" s="366"/>
      <c r="H358" s="366"/>
      <c r="I358" s="366"/>
      <c r="J358" s="366"/>
      <c r="K358" s="366"/>
      <c r="L358" s="366"/>
      <c r="M358" s="366"/>
      <c r="N358" s="366"/>
      <c r="O358" s="366"/>
      <c r="P358" s="366"/>
      <c r="Q358" s="366"/>
      <c r="R358" s="366"/>
      <c r="S358" s="366"/>
      <c r="T358" s="366"/>
      <c r="U358" s="366"/>
      <c r="V358" s="366"/>
      <c r="W358" s="366"/>
      <c r="X358" s="366"/>
      <c r="Y358" s="366"/>
      <c r="Z358" s="366"/>
      <c r="AA358" s="366"/>
      <c r="AB358" s="366"/>
      <c r="AC358" s="366"/>
      <c r="AD358" s="366"/>
      <c r="AE358" s="366"/>
      <c r="AF358" s="366"/>
      <c r="AG358" s="366"/>
      <c r="AH358" s="366"/>
      <c r="AI358" s="366"/>
      <c r="AJ358" s="366"/>
      <c r="AK358" s="366"/>
    </row>
    <row r="359" spans="1:37" ht="12.75">
      <c r="A359" s="366"/>
      <c r="B359" s="366"/>
      <c r="C359" s="367"/>
      <c r="D359" s="366"/>
      <c r="E359" s="366"/>
      <c r="F359" s="366"/>
      <c r="G359" s="366"/>
      <c r="H359" s="366"/>
      <c r="I359" s="366"/>
      <c r="J359" s="366"/>
      <c r="K359" s="366"/>
      <c r="L359" s="366"/>
      <c r="M359" s="366"/>
      <c r="N359" s="366"/>
      <c r="O359" s="366"/>
      <c r="P359" s="366"/>
      <c r="Q359" s="366"/>
      <c r="R359" s="366"/>
      <c r="S359" s="366"/>
      <c r="T359" s="366"/>
      <c r="U359" s="366"/>
      <c r="V359" s="366"/>
      <c r="W359" s="366"/>
      <c r="X359" s="366"/>
      <c r="Y359" s="366"/>
      <c r="Z359" s="366"/>
      <c r="AA359" s="366"/>
      <c r="AB359" s="366"/>
      <c r="AC359" s="366"/>
      <c r="AD359" s="366"/>
      <c r="AE359" s="366"/>
      <c r="AF359" s="366"/>
      <c r="AG359" s="366"/>
      <c r="AH359" s="366"/>
      <c r="AI359" s="366"/>
      <c r="AJ359" s="366"/>
      <c r="AK359" s="366"/>
    </row>
    <row r="360" spans="1:37" ht="12.75">
      <c r="A360" s="366"/>
      <c r="B360" s="366"/>
      <c r="C360" s="367"/>
      <c r="D360" s="366"/>
      <c r="E360" s="366"/>
      <c r="F360" s="366"/>
      <c r="G360" s="366"/>
      <c r="H360" s="366"/>
      <c r="I360" s="366"/>
      <c r="J360" s="366"/>
      <c r="K360" s="366"/>
      <c r="L360" s="366"/>
      <c r="M360" s="366"/>
      <c r="N360" s="366"/>
      <c r="O360" s="366"/>
      <c r="P360" s="366"/>
      <c r="Q360" s="366"/>
      <c r="R360" s="366"/>
      <c r="S360" s="366"/>
      <c r="T360" s="366"/>
      <c r="U360" s="366"/>
      <c r="V360" s="366"/>
      <c r="W360" s="366"/>
      <c r="X360" s="366"/>
      <c r="Y360" s="366"/>
      <c r="Z360" s="366"/>
      <c r="AA360" s="366"/>
      <c r="AB360" s="366"/>
      <c r="AC360" s="366"/>
      <c r="AD360" s="366"/>
      <c r="AE360" s="366"/>
      <c r="AF360" s="366"/>
      <c r="AG360" s="366"/>
      <c r="AH360" s="366"/>
      <c r="AI360" s="366"/>
      <c r="AJ360" s="366"/>
      <c r="AK360" s="366"/>
    </row>
    <row r="361" spans="1:37" ht="12.75">
      <c r="A361" s="366"/>
      <c r="B361" s="366"/>
      <c r="C361" s="367"/>
      <c r="D361" s="366"/>
      <c r="E361" s="366"/>
      <c r="F361" s="366"/>
      <c r="G361" s="366"/>
      <c r="H361" s="366"/>
      <c r="I361" s="366"/>
      <c r="J361" s="366"/>
      <c r="K361" s="366"/>
      <c r="L361" s="366"/>
      <c r="M361" s="366"/>
      <c r="N361" s="366"/>
      <c r="O361" s="366"/>
      <c r="P361" s="366"/>
      <c r="Q361" s="366"/>
      <c r="R361" s="366"/>
      <c r="S361" s="366"/>
      <c r="T361" s="366"/>
      <c r="U361" s="366"/>
      <c r="V361" s="366"/>
      <c r="W361" s="366"/>
      <c r="X361" s="366"/>
      <c r="Y361" s="366"/>
      <c r="Z361" s="366"/>
      <c r="AA361" s="366"/>
      <c r="AB361" s="366"/>
      <c r="AC361" s="366"/>
      <c r="AD361" s="366"/>
      <c r="AE361" s="366"/>
      <c r="AF361" s="366"/>
      <c r="AG361" s="366"/>
      <c r="AH361" s="366"/>
      <c r="AI361" s="366"/>
      <c r="AJ361" s="366"/>
      <c r="AK361" s="366"/>
    </row>
    <row r="362" spans="1:37" ht="12.75">
      <c r="A362" s="366"/>
      <c r="B362" s="366"/>
      <c r="C362" s="367"/>
      <c r="D362" s="366"/>
      <c r="E362" s="366"/>
      <c r="F362" s="366"/>
      <c r="G362" s="366"/>
      <c r="H362" s="366"/>
      <c r="I362" s="366"/>
      <c r="J362" s="366"/>
      <c r="K362" s="366"/>
      <c r="L362" s="366"/>
      <c r="M362" s="366"/>
      <c r="N362" s="366"/>
      <c r="O362" s="366"/>
      <c r="P362" s="366"/>
      <c r="Q362" s="366"/>
      <c r="R362" s="366"/>
      <c r="S362" s="366"/>
      <c r="T362" s="366"/>
      <c r="U362" s="366"/>
      <c r="V362" s="366"/>
      <c r="W362" s="366"/>
      <c r="X362" s="366"/>
      <c r="Y362" s="366"/>
      <c r="Z362" s="366"/>
      <c r="AA362" s="366"/>
      <c r="AB362" s="366"/>
      <c r="AC362" s="366"/>
      <c r="AD362" s="366"/>
      <c r="AE362" s="366"/>
      <c r="AF362" s="366"/>
      <c r="AG362" s="366"/>
      <c r="AH362" s="366"/>
      <c r="AI362" s="366"/>
      <c r="AJ362" s="366"/>
      <c r="AK362" s="366"/>
    </row>
    <row r="363" spans="1:37" ht="12.75">
      <c r="A363" s="366"/>
      <c r="B363" s="366"/>
      <c r="C363" s="367"/>
      <c r="D363" s="366"/>
      <c r="E363" s="366"/>
      <c r="F363" s="366"/>
      <c r="G363" s="366"/>
      <c r="H363" s="366"/>
      <c r="I363" s="366"/>
      <c r="J363" s="366"/>
      <c r="K363" s="366"/>
      <c r="L363" s="366"/>
      <c r="M363" s="366"/>
      <c r="N363" s="366"/>
      <c r="O363" s="366"/>
      <c r="P363" s="366"/>
      <c r="Q363" s="366"/>
      <c r="R363" s="366"/>
      <c r="S363" s="366"/>
      <c r="T363" s="366"/>
      <c r="U363" s="366"/>
      <c r="V363" s="366"/>
      <c r="W363" s="366"/>
      <c r="X363" s="366"/>
      <c r="Y363" s="366"/>
      <c r="Z363" s="366"/>
      <c r="AA363" s="366"/>
      <c r="AB363" s="366"/>
      <c r="AC363" s="366"/>
      <c r="AD363" s="366"/>
      <c r="AE363" s="366"/>
      <c r="AF363" s="366"/>
      <c r="AG363" s="366"/>
      <c r="AH363" s="366"/>
      <c r="AI363" s="366"/>
      <c r="AJ363" s="366"/>
      <c r="AK363" s="366"/>
    </row>
    <row r="364" spans="1:37" ht="12.75">
      <c r="A364" s="366"/>
      <c r="B364" s="366"/>
      <c r="C364" s="367"/>
      <c r="D364" s="366"/>
      <c r="E364" s="366"/>
      <c r="F364" s="366"/>
      <c r="G364" s="366"/>
      <c r="H364" s="366"/>
      <c r="I364" s="366"/>
      <c r="J364" s="366"/>
      <c r="K364" s="366"/>
      <c r="L364" s="366"/>
      <c r="M364" s="366"/>
      <c r="N364" s="366"/>
      <c r="O364" s="366"/>
      <c r="P364" s="366"/>
      <c r="Q364" s="366"/>
      <c r="R364" s="366"/>
      <c r="S364" s="366"/>
      <c r="T364" s="366"/>
      <c r="U364" s="366"/>
      <c r="V364" s="366"/>
      <c r="W364" s="366"/>
      <c r="X364" s="366"/>
      <c r="Y364" s="366"/>
      <c r="Z364" s="366"/>
      <c r="AA364" s="366"/>
      <c r="AB364" s="366"/>
      <c r="AC364" s="366"/>
      <c r="AD364" s="366"/>
      <c r="AE364" s="366"/>
      <c r="AF364" s="366"/>
      <c r="AG364" s="366"/>
      <c r="AH364" s="366"/>
      <c r="AI364" s="366"/>
      <c r="AJ364" s="366"/>
      <c r="AK364" s="366"/>
    </row>
    <row r="365" spans="1:37" ht="12.75">
      <c r="A365" s="366"/>
      <c r="B365" s="366"/>
      <c r="C365" s="367"/>
      <c r="D365" s="366"/>
      <c r="E365" s="366"/>
      <c r="F365" s="366"/>
      <c r="G365" s="366"/>
      <c r="H365" s="366"/>
      <c r="I365" s="366"/>
      <c r="J365" s="366"/>
      <c r="K365" s="366"/>
      <c r="L365" s="366"/>
      <c r="M365" s="366"/>
      <c r="N365" s="366"/>
      <c r="O365" s="366"/>
      <c r="P365" s="366"/>
      <c r="Q365" s="366"/>
      <c r="R365" s="366"/>
      <c r="S365" s="366"/>
      <c r="T365" s="366"/>
      <c r="U365" s="366"/>
      <c r="V365" s="366"/>
      <c r="W365" s="366"/>
      <c r="X365" s="366"/>
      <c r="Y365" s="366"/>
      <c r="Z365" s="366"/>
      <c r="AA365" s="366"/>
      <c r="AB365" s="366"/>
      <c r="AC365" s="366"/>
      <c r="AD365" s="366"/>
      <c r="AE365" s="366"/>
      <c r="AF365" s="366"/>
      <c r="AG365" s="366"/>
      <c r="AH365" s="366"/>
      <c r="AI365" s="366"/>
      <c r="AJ365" s="366"/>
      <c r="AK365" s="366"/>
    </row>
    <row r="366" spans="1:37" ht="12.75">
      <c r="A366" s="366"/>
      <c r="B366" s="366"/>
      <c r="C366" s="367"/>
      <c r="D366" s="366"/>
      <c r="E366" s="366"/>
      <c r="F366" s="366"/>
      <c r="G366" s="366"/>
      <c r="H366" s="366"/>
      <c r="I366" s="366"/>
      <c r="J366" s="366"/>
      <c r="K366" s="366"/>
      <c r="L366" s="366"/>
      <c r="M366" s="366"/>
      <c r="N366" s="366"/>
      <c r="O366" s="366"/>
      <c r="P366" s="366"/>
      <c r="Q366" s="366"/>
      <c r="R366" s="366"/>
      <c r="S366" s="366"/>
      <c r="T366" s="366"/>
      <c r="U366" s="366"/>
      <c r="V366" s="366"/>
      <c r="W366" s="366"/>
      <c r="X366" s="366"/>
      <c r="Y366" s="366"/>
      <c r="Z366" s="366"/>
      <c r="AA366" s="366"/>
      <c r="AB366" s="366"/>
      <c r="AC366" s="366"/>
      <c r="AD366" s="366"/>
      <c r="AE366" s="366"/>
      <c r="AF366" s="366"/>
      <c r="AG366" s="366"/>
      <c r="AH366" s="366"/>
      <c r="AI366" s="366"/>
      <c r="AJ366" s="366"/>
      <c r="AK366" s="366"/>
    </row>
    <row r="367" spans="1:37" ht="12.75">
      <c r="A367" s="366"/>
      <c r="B367" s="366"/>
      <c r="C367" s="367"/>
      <c r="D367" s="366"/>
      <c r="E367" s="366"/>
      <c r="F367" s="366"/>
      <c r="G367" s="366"/>
      <c r="H367" s="366"/>
      <c r="I367" s="366"/>
      <c r="J367" s="366"/>
      <c r="K367" s="366"/>
      <c r="L367" s="366"/>
      <c r="M367" s="366"/>
      <c r="N367" s="366"/>
      <c r="O367" s="366"/>
      <c r="P367" s="366"/>
      <c r="Q367" s="366"/>
      <c r="R367" s="366"/>
      <c r="S367" s="366"/>
      <c r="T367" s="366"/>
      <c r="U367" s="366"/>
      <c r="V367" s="366"/>
      <c r="W367" s="366"/>
      <c r="X367" s="366"/>
      <c r="Y367" s="366"/>
      <c r="Z367" s="366"/>
      <c r="AA367" s="366"/>
      <c r="AB367" s="366"/>
      <c r="AC367" s="366"/>
      <c r="AD367" s="366"/>
      <c r="AE367" s="366"/>
      <c r="AF367" s="366"/>
      <c r="AG367" s="366"/>
      <c r="AH367" s="366"/>
      <c r="AI367" s="366"/>
      <c r="AJ367" s="366"/>
      <c r="AK367" s="366"/>
    </row>
    <row r="368" spans="1:37" ht="12.75">
      <c r="A368" s="366"/>
      <c r="B368" s="366"/>
      <c r="C368" s="367"/>
      <c r="D368" s="366"/>
      <c r="E368" s="366"/>
      <c r="F368" s="366"/>
      <c r="G368" s="366"/>
      <c r="H368" s="366"/>
      <c r="I368" s="366"/>
      <c r="J368" s="366"/>
      <c r="K368" s="366"/>
      <c r="L368" s="366"/>
      <c r="M368" s="366"/>
      <c r="N368" s="366"/>
      <c r="O368" s="366"/>
      <c r="P368" s="366"/>
      <c r="Q368" s="366"/>
      <c r="R368" s="366"/>
      <c r="S368" s="366"/>
      <c r="T368" s="366"/>
      <c r="U368" s="366"/>
      <c r="V368" s="366"/>
      <c r="W368" s="366"/>
      <c r="X368" s="366"/>
      <c r="Y368" s="366"/>
      <c r="Z368" s="366"/>
      <c r="AA368" s="366"/>
      <c r="AB368" s="366"/>
      <c r="AC368" s="366"/>
      <c r="AD368" s="366"/>
      <c r="AE368" s="366"/>
      <c r="AF368" s="366"/>
      <c r="AG368" s="366"/>
      <c r="AH368" s="366"/>
      <c r="AI368" s="366"/>
      <c r="AJ368" s="366"/>
      <c r="AK368" s="366"/>
    </row>
    <row r="369" spans="1:37" ht="12.75">
      <c r="A369" s="366"/>
      <c r="B369" s="366"/>
      <c r="C369" s="367"/>
      <c r="D369" s="366"/>
      <c r="E369" s="366"/>
      <c r="F369" s="366"/>
      <c r="G369" s="366"/>
      <c r="H369" s="366"/>
      <c r="I369" s="366"/>
      <c r="J369" s="366"/>
      <c r="K369" s="366"/>
      <c r="L369" s="366"/>
      <c r="M369" s="366"/>
      <c r="N369" s="366"/>
      <c r="O369" s="366"/>
      <c r="P369" s="366"/>
      <c r="Q369" s="366"/>
      <c r="R369" s="366"/>
      <c r="S369" s="366"/>
      <c r="T369" s="366"/>
      <c r="U369" s="366"/>
      <c r="V369" s="366"/>
      <c r="W369" s="366"/>
      <c r="X369" s="366"/>
      <c r="Y369" s="366"/>
      <c r="Z369" s="366"/>
      <c r="AA369" s="366"/>
      <c r="AB369" s="366"/>
      <c r="AC369" s="366"/>
      <c r="AD369" s="366"/>
      <c r="AE369" s="366"/>
      <c r="AF369" s="366"/>
      <c r="AG369" s="366"/>
      <c r="AH369" s="366"/>
      <c r="AI369" s="366"/>
      <c r="AJ369" s="366"/>
      <c r="AK369" s="366"/>
    </row>
    <row r="370" spans="1:37" ht="12.75">
      <c r="A370" s="366"/>
      <c r="B370" s="366"/>
      <c r="C370" s="367"/>
      <c r="D370" s="366"/>
      <c r="E370" s="366"/>
      <c r="F370" s="366"/>
      <c r="G370" s="366"/>
      <c r="H370" s="366"/>
      <c r="I370" s="366"/>
      <c r="J370" s="366"/>
      <c r="K370" s="366"/>
      <c r="L370" s="366"/>
      <c r="M370" s="366"/>
      <c r="N370" s="366"/>
      <c r="O370" s="366"/>
      <c r="P370" s="366"/>
      <c r="Q370" s="366"/>
      <c r="R370" s="366"/>
      <c r="S370" s="366"/>
      <c r="T370" s="366"/>
      <c r="U370" s="366"/>
      <c r="V370" s="366"/>
      <c r="W370" s="366"/>
      <c r="X370" s="366"/>
      <c r="Y370" s="366"/>
      <c r="Z370" s="366"/>
      <c r="AA370" s="366"/>
      <c r="AB370" s="366"/>
      <c r="AC370" s="366"/>
      <c r="AD370" s="366"/>
      <c r="AE370" s="366"/>
      <c r="AF370" s="366"/>
      <c r="AG370" s="366"/>
      <c r="AH370" s="366"/>
      <c r="AI370" s="366"/>
      <c r="AJ370" s="366"/>
      <c r="AK370" s="366"/>
    </row>
    <row r="371" spans="1:37" ht="12.75">
      <c r="A371" s="366"/>
      <c r="B371" s="366"/>
      <c r="C371" s="367"/>
      <c r="D371" s="366"/>
      <c r="E371" s="366"/>
      <c r="F371" s="366"/>
      <c r="G371" s="366"/>
      <c r="H371" s="366"/>
      <c r="I371" s="366"/>
      <c r="J371" s="366"/>
      <c r="K371" s="366"/>
      <c r="L371" s="366"/>
      <c r="M371" s="366"/>
      <c r="N371" s="366"/>
      <c r="O371" s="366"/>
      <c r="P371" s="366"/>
      <c r="Q371" s="366"/>
      <c r="R371" s="366"/>
      <c r="S371" s="366"/>
      <c r="T371" s="366"/>
      <c r="U371" s="366"/>
      <c r="V371" s="366"/>
      <c r="W371" s="366"/>
      <c r="X371" s="366"/>
      <c r="Y371" s="366"/>
      <c r="Z371" s="366"/>
      <c r="AA371" s="366"/>
      <c r="AB371" s="366"/>
      <c r="AC371" s="366"/>
      <c r="AD371" s="366"/>
      <c r="AE371" s="366"/>
      <c r="AF371" s="366"/>
      <c r="AG371" s="366"/>
      <c r="AH371" s="366"/>
      <c r="AI371" s="366"/>
      <c r="AJ371" s="366"/>
      <c r="AK371" s="366"/>
    </row>
    <row r="372" spans="1:37" ht="12.75">
      <c r="A372" s="366"/>
      <c r="B372" s="366"/>
      <c r="C372" s="367"/>
      <c r="D372" s="366"/>
      <c r="E372" s="366"/>
      <c r="F372" s="366"/>
      <c r="G372" s="366"/>
      <c r="H372" s="366"/>
      <c r="I372" s="366"/>
      <c r="J372" s="366"/>
      <c r="K372" s="366"/>
      <c r="L372" s="366"/>
      <c r="M372" s="366"/>
      <c r="N372" s="366"/>
      <c r="O372" s="366"/>
      <c r="P372" s="366"/>
      <c r="Q372" s="366"/>
      <c r="R372" s="366"/>
      <c r="S372" s="366"/>
      <c r="T372" s="366"/>
      <c r="U372" s="366"/>
      <c r="V372" s="366"/>
      <c r="W372" s="366"/>
      <c r="X372" s="366"/>
      <c r="Y372" s="366"/>
      <c r="Z372" s="366"/>
      <c r="AA372" s="366"/>
      <c r="AB372" s="366"/>
      <c r="AC372" s="366"/>
      <c r="AD372" s="366"/>
      <c r="AE372" s="366"/>
      <c r="AF372" s="366"/>
      <c r="AG372" s="366"/>
      <c r="AH372" s="366"/>
      <c r="AI372" s="366"/>
      <c r="AJ372" s="366"/>
      <c r="AK372" s="366"/>
    </row>
    <row r="373" spans="1:37" ht="12.75">
      <c r="A373" s="366"/>
      <c r="B373" s="366"/>
      <c r="C373" s="367"/>
      <c r="D373" s="366"/>
      <c r="E373" s="366"/>
      <c r="F373" s="366"/>
      <c r="G373" s="366"/>
      <c r="H373" s="366"/>
      <c r="I373" s="366"/>
      <c r="J373" s="366"/>
      <c r="K373" s="366"/>
      <c r="L373" s="366"/>
      <c r="M373" s="366"/>
      <c r="N373" s="366"/>
      <c r="O373" s="366"/>
      <c r="P373" s="366"/>
      <c r="Q373" s="366"/>
      <c r="R373" s="366"/>
      <c r="S373" s="366"/>
      <c r="T373" s="366"/>
      <c r="U373" s="366"/>
      <c r="V373" s="366"/>
      <c r="W373" s="366"/>
      <c r="X373" s="366"/>
      <c r="Y373" s="366"/>
      <c r="Z373" s="366"/>
      <c r="AA373" s="366"/>
      <c r="AB373" s="366"/>
      <c r="AC373" s="366"/>
      <c r="AD373" s="366"/>
      <c r="AE373" s="366"/>
      <c r="AF373" s="366"/>
      <c r="AG373" s="366"/>
      <c r="AH373" s="366"/>
      <c r="AI373" s="366"/>
      <c r="AJ373" s="366"/>
      <c r="AK373" s="366"/>
    </row>
    <row r="374" spans="1:37" ht="12.75">
      <c r="A374" s="366"/>
      <c r="B374" s="366"/>
      <c r="C374" s="367"/>
      <c r="D374" s="366"/>
      <c r="E374" s="366"/>
      <c r="F374" s="366"/>
      <c r="G374" s="366"/>
      <c r="H374" s="366"/>
      <c r="I374" s="366"/>
      <c r="J374" s="366"/>
      <c r="K374" s="366"/>
      <c r="L374" s="366"/>
      <c r="M374" s="366"/>
      <c r="N374" s="366"/>
      <c r="O374" s="366"/>
      <c r="P374" s="366"/>
      <c r="Q374" s="366"/>
      <c r="R374" s="366"/>
      <c r="S374" s="366"/>
      <c r="T374" s="366"/>
      <c r="U374" s="366"/>
      <c r="V374" s="366"/>
      <c r="W374" s="366"/>
      <c r="X374" s="366"/>
      <c r="Y374" s="366"/>
      <c r="Z374" s="366"/>
      <c r="AA374" s="366"/>
      <c r="AB374" s="366"/>
      <c r="AC374" s="366"/>
      <c r="AD374" s="366"/>
      <c r="AE374" s="366"/>
      <c r="AF374" s="366"/>
      <c r="AG374" s="366"/>
      <c r="AH374" s="366"/>
      <c r="AI374" s="366"/>
      <c r="AJ374" s="366"/>
      <c r="AK374" s="366"/>
    </row>
    <row r="375" spans="1:37" ht="12.75">
      <c r="A375" s="366"/>
      <c r="B375" s="366"/>
      <c r="C375" s="367"/>
      <c r="D375" s="366"/>
      <c r="E375" s="366"/>
      <c r="F375" s="366"/>
      <c r="G375" s="366"/>
      <c r="H375" s="366"/>
      <c r="I375" s="366"/>
      <c r="J375" s="366"/>
      <c r="K375" s="366"/>
      <c r="L375" s="366"/>
      <c r="M375" s="366"/>
      <c r="N375" s="366"/>
      <c r="O375" s="366"/>
      <c r="P375" s="366"/>
      <c r="Q375" s="366"/>
      <c r="R375" s="366"/>
      <c r="S375" s="366"/>
      <c r="T375" s="366"/>
      <c r="U375" s="366"/>
      <c r="V375" s="366"/>
      <c r="W375" s="366"/>
      <c r="X375" s="366"/>
      <c r="Y375" s="366"/>
      <c r="Z375" s="366"/>
      <c r="AA375" s="366"/>
      <c r="AB375" s="366"/>
      <c r="AC375" s="366"/>
      <c r="AD375" s="366"/>
      <c r="AE375" s="366"/>
      <c r="AF375" s="366"/>
      <c r="AG375" s="366"/>
      <c r="AH375" s="366"/>
      <c r="AI375" s="366"/>
      <c r="AJ375" s="366"/>
      <c r="AK375" s="366"/>
    </row>
    <row r="376" spans="1:37" ht="12.75">
      <c r="A376" s="366"/>
      <c r="B376" s="366"/>
      <c r="C376" s="367"/>
      <c r="D376" s="366"/>
      <c r="E376" s="366"/>
      <c r="F376" s="366"/>
      <c r="G376" s="366"/>
      <c r="H376" s="366"/>
      <c r="I376" s="366"/>
      <c r="J376" s="366"/>
      <c r="K376" s="366"/>
      <c r="L376" s="366"/>
      <c r="M376" s="366"/>
      <c r="N376" s="366"/>
      <c r="O376" s="366"/>
      <c r="P376" s="366"/>
      <c r="Q376" s="366"/>
      <c r="R376" s="366"/>
      <c r="S376" s="366"/>
      <c r="T376" s="366"/>
      <c r="U376" s="366"/>
      <c r="V376" s="366"/>
      <c r="W376" s="366"/>
      <c r="X376" s="366"/>
      <c r="Y376" s="366"/>
      <c r="Z376" s="366"/>
      <c r="AA376" s="366"/>
      <c r="AB376" s="366"/>
      <c r="AC376" s="366"/>
      <c r="AD376" s="366"/>
      <c r="AE376" s="366"/>
      <c r="AF376" s="366"/>
      <c r="AG376" s="366"/>
      <c r="AH376" s="366"/>
      <c r="AI376" s="366"/>
      <c r="AJ376" s="366"/>
      <c r="AK376" s="366"/>
    </row>
    <row r="377" spans="1:37" ht="12.75">
      <c r="A377" s="366"/>
      <c r="B377" s="366"/>
      <c r="C377" s="367"/>
      <c r="D377" s="366"/>
      <c r="E377" s="366"/>
      <c r="F377" s="366"/>
      <c r="G377" s="366"/>
      <c r="H377" s="366"/>
      <c r="I377" s="366"/>
      <c r="J377" s="366"/>
      <c r="K377" s="366"/>
      <c r="L377" s="366"/>
      <c r="M377" s="366"/>
      <c r="N377" s="366"/>
      <c r="O377" s="366"/>
      <c r="P377" s="366"/>
      <c r="Q377" s="366"/>
      <c r="R377" s="366"/>
      <c r="S377" s="366"/>
      <c r="T377" s="366"/>
      <c r="U377" s="366"/>
      <c r="V377" s="366"/>
      <c r="W377" s="366"/>
      <c r="X377" s="366"/>
      <c r="Y377" s="366"/>
      <c r="Z377" s="366"/>
      <c r="AA377" s="366"/>
      <c r="AB377" s="366"/>
      <c r="AC377" s="366"/>
      <c r="AD377" s="366"/>
      <c r="AE377" s="366"/>
      <c r="AF377" s="366"/>
      <c r="AG377" s="366"/>
      <c r="AH377" s="366"/>
      <c r="AI377" s="366"/>
      <c r="AJ377" s="366"/>
      <c r="AK377" s="366"/>
    </row>
    <row r="378" spans="1:37" ht="12.75">
      <c r="A378" s="366"/>
      <c r="B378" s="366"/>
      <c r="C378" s="367"/>
      <c r="D378" s="366"/>
      <c r="E378" s="366"/>
      <c r="F378" s="366"/>
      <c r="G378" s="366"/>
      <c r="H378" s="366"/>
      <c r="I378" s="366"/>
      <c r="J378" s="366"/>
      <c r="K378" s="366"/>
      <c r="L378" s="366"/>
      <c r="M378" s="366"/>
      <c r="N378" s="366"/>
      <c r="O378" s="366"/>
      <c r="P378" s="366"/>
      <c r="Q378" s="366"/>
      <c r="R378" s="366"/>
      <c r="S378" s="366"/>
      <c r="T378" s="366"/>
      <c r="U378" s="366"/>
      <c r="V378" s="366"/>
      <c r="W378" s="366"/>
      <c r="X378" s="366"/>
      <c r="Y378" s="366"/>
      <c r="Z378" s="366"/>
      <c r="AA378" s="366"/>
      <c r="AB378" s="366"/>
      <c r="AC378" s="366"/>
      <c r="AD378" s="366"/>
      <c r="AE378" s="366"/>
      <c r="AF378" s="366"/>
      <c r="AG378" s="366"/>
      <c r="AH378" s="366"/>
      <c r="AI378" s="366"/>
      <c r="AJ378" s="366"/>
      <c r="AK378" s="366"/>
    </row>
    <row r="379" spans="1:37" ht="12.75">
      <c r="A379" s="366"/>
      <c r="B379" s="366"/>
      <c r="C379" s="367"/>
      <c r="D379" s="366"/>
      <c r="E379" s="366"/>
      <c r="F379" s="366"/>
      <c r="G379" s="366"/>
      <c r="H379" s="366"/>
      <c r="I379" s="366"/>
      <c r="J379" s="366"/>
      <c r="K379" s="366"/>
      <c r="L379" s="366"/>
      <c r="M379" s="366"/>
      <c r="N379" s="366"/>
      <c r="O379" s="366"/>
      <c r="P379" s="366"/>
      <c r="Q379" s="366"/>
      <c r="R379" s="366"/>
      <c r="S379" s="366"/>
      <c r="T379" s="366"/>
      <c r="U379" s="366"/>
      <c r="V379" s="366"/>
      <c r="W379" s="366"/>
      <c r="X379" s="366"/>
      <c r="Y379" s="366"/>
      <c r="Z379" s="366"/>
      <c r="AA379" s="366"/>
      <c r="AB379" s="366"/>
      <c r="AC379" s="366"/>
      <c r="AD379" s="366"/>
      <c r="AE379" s="366"/>
      <c r="AF379" s="366"/>
      <c r="AG379" s="366"/>
      <c r="AH379" s="366"/>
      <c r="AI379" s="366"/>
      <c r="AJ379" s="366"/>
      <c r="AK379" s="366"/>
    </row>
    <row r="380" spans="1:37" ht="12.75">
      <c r="A380" s="366"/>
      <c r="B380" s="366"/>
      <c r="C380" s="367"/>
      <c r="D380" s="366"/>
      <c r="E380" s="366"/>
      <c r="F380" s="366"/>
      <c r="G380" s="366"/>
      <c r="H380" s="366"/>
      <c r="I380" s="366"/>
      <c r="J380" s="366"/>
      <c r="K380" s="366"/>
      <c r="L380" s="366"/>
      <c r="M380" s="366"/>
      <c r="N380" s="366"/>
      <c r="O380" s="366"/>
      <c r="P380" s="366"/>
      <c r="Q380" s="366"/>
      <c r="R380" s="366"/>
      <c r="S380" s="366"/>
      <c r="T380" s="366"/>
      <c r="U380" s="366"/>
      <c r="V380" s="366"/>
      <c r="W380" s="366"/>
      <c r="X380" s="366"/>
      <c r="Y380" s="366"/>
      <c r="Z380" s="366"/>
      <c r="AA380" s="366"/>
      <c r="AB380" s="366"/>
      <c r="AC380" s="366"/>
      <c r="AD380" s="366"/>
      <c r="AE380" s="366"/>
      <c r="AF380" s="366"/>
      <c r="AG380" s="366"/>
      <c r="AH380" s="366"/>
      <c r="AI380" s="366"/>
      <c r="AJ380" s="366"/>
      <c r="AK380" s="366"/>
    </row>
    <row r="381" spans="1:37" ht="12.75">
      <c r="A381" s="366"/>
      <c r="B381" s="366"/>
      <c r="C381" s="367"/>
      <c r="D381" s="366"/>
      <c r="E381" s="366"/>
      <c r="F381" s="366"/>
      <c r="G381" s="366"/>
      <c r="H381" s="366"/>
      <c r="I381" s="366"/>
      <c r="J381" s="366"/>
      <c r="K381" s="366"/>
      <c r="L381" s="366"/>
      <c r="M381" s="366"/>
      <c r="N381" s="366"/>
      <c r="O381" s="366"/>
      <c r="P381" s="366"/>
      <c r="Q381" s="366"/>
      <c r="R381" s="366"/>
      <c r="S381" s="366"/>
      <c r="T381" s="366"/>
      <c r="U381" s="366"/>
      <c r="V381" s="366"/>
      <c r="W381" s="366"/>
      <c r="X381" s="366"/>
      <c r="Y381" s="366"/>
      <c r="Z381" s="366"/>
      <c r="AA381" s="366"/>
      <c r="AB381" s="366"/>
      <c r="AC381" s="366"/>
      <c r="AD381" s="366"/>
      <c r="AE381" s="366"/>
      <c r="AF381" s="366"/>
      <c r="AG381" s="366"/>
      <c r="AH381" s="366"/>
      <c r="AI381" s="366"/>
      <c r="AJ381" s="366"/>
      <c r="AK381" s="366"/>
    </row>
    <row r="382" spans="1:37" ht="12.75">
      <c r="A382" s="366"/>
      <c r="B382" s="366"/>
      <c r="C382" s="367"/>
      <c r="D382" s="366"/>
      <c r="E382" s="366"/>
      <c r="F382" s="366"/>
      <c r="G382" s="366"/>
      <c r="H382" s="366"/>
      <c r="I382" s="366"/>
      <c r="J382" s="366"/>
      <c r="K382" s="366"/>
      <c r="L382" s="366"/>
      <c r="M382" s="366"/>
      <c r="N382" s="366"/>
      <c r="O382" s="366"/>
      <c r="P382" s="366"/>
      <c r="Q382" s="366"/>
      <c r="R382" s="366"/>
      <c r="S382" s="366"/>
      <c r="T382" s="366"/>
      <c r="U382" s="366"/>
      <c r="V382" s="366"/>
      <c r="W382" s="366"/>
      <c r="X382" s="366"/>
      <c r="Y382" s="366"/>
      <c r="Z382" s="366"/>
      <c r="AA382" s="366"/>
      <c r="AB382" s="366"/>
      <c r="AC382" s="366"/>
      <c r="AD382" s="366"/>
      <c r="AE382" s="366"/>
      <c r="AF382" s="366"/>
      <c r="AG382" s="366"/>
      <c r="AH382" s="366"/>
      <c r="AI382" s="366"/>
      <c r="AJ382" s="366"/>
      <c r="AK382" s="366"/>
    </row>
    <row r="383" spans="1:37" ht="12.75">
      <c r="A383" s="366"/>
      <c r="B383" s="366"/>
      <c r="C383" s="367"/>
      <c r="D383" s="366"/>
      <c r="E383" s="366"/>
      <c r="F383" s="366"/>
      <c r="G383" s="366"/>
      <c r="H383" s="366"/>
      <c r="I383" s="366"/>
      <c r="J383" s="366"/>
      <c r="K383" s="366"/>
      <c r="L383" s="366"/>
      <c r="M383" s="366"/>
      <c r="N383" s="366"/>
      <c r="O383" s="366"/>
      <c r="P383" s="366"/>
      <c r="Q383" s="366"/>
      <c r="R383" s="366"/>
      <c r="S383" s="366"/>
      <c r="T383" s="366"/>
      <c r="U383" s="366"/>
      <c r="V383" s="366"/>
      <c r="W383" s="366"/>
      <c r="X383" s="366"/>
      <c r="Y383" s="366"/>
      <c r="Z383" s="366"/>
      <c r="AA383" s="366"/>
      <c r="AB383" s="366"/>
      <c r="AC383" s="366"/>
      <c r="AD383" s="366"/>
      <c r="AE383" s="366"/>
      <c r="AF383" s="366"/>
      <c r="AG383" s="366"/>
      <c r="AH383" s="366"/>
      <c r="AI383" s="366"/>
      <c r="AJ383" s="366"/>
      <c r="AK383" s="366"/>
    </row>
    <row r="384" spans="1:37" ht="12.75">
      <c r="A384" s="366"/>
      <c r="B384" s="366"/>
      <c r="C384" s="367"/>
      <c r="D384" s="366"/>
      <c r="E384" s="366"/>
      <c r="F384" s="366"/>
      <c r="G384" s="366"/>
      <c r="H384" s="366"/>
      <c r="I384" s="366"/>
      <c r="J384" s="366"/>
      <c r="K384" s="366"/>
      <c r="L384" s="366"/>
      <c r="M384" s="366"/>
      <c r="N384" s="366"/>
      <c r="O384" s="366"/>
      <c r="P384" s="366"/>
      <c r="Q384" s="366"/>
      <c r="R384" s="366"/>
      <c r="S384" s="366"/>
      <c r="T384" s="366"/>
      <c r="U384" s="366"/>
      <c r="V384" s="366"/>
      <c r="W384" s="366"/>
      <c r="X384" s="366"/>
      <c r="Y384" s="366"/>
      <c r="Z384" s="366"/>
      <c r="AA384" s="366"/>
      <c r="AB384" s="366"/>
      <c r="AC384" s="366"/>
      <c r="AD384" s="366"/>
      <c r="AE384" s="366"/>
      <c r="AF384" s="366"/>
      <c r="AG384" s="366"/>
      <c r="AH384" s="366"/>
      <c r="AI384" s="366"/>
      <c r="AJ384" s="366"/>
      <c r="AK384" s="366"/>
    </row>
    <row r="385" spans="1:37" ht="12.75">
      <c r="A385" s="366"/>
      <c r="B385" s="366"/>
      <c r="C385" s="367"/>
      <c r="D385" s="366"/>
      <c r="E385" s="366"/>
      <c r="F385" s="366"/>
      <c r="G385" s="366"/>
      <c r="H385" s="366"/>
      <c r="I385" s="366"/>
      <c r="J385" s="366"/>
      <c r="K385" s="366"/>
      <c r="L385" s="366"/>
      <c r="M385" s="366"/>
      <c r="N385" s="366"/>
      <c r="O385" s="366"/>
      <c r="P385" s="366"/>
      <c r="Q385" s="366"/>
      <c r="R385" s="366"/>
      <c r="S385" s="366"/>
      <c r="T385" s="366"/>
      <c r="U385" s="366"/>
      <c r="V385" s="366"/>
      <c r="W385" s="366"/>
      <c r="X385" s="366"/>
      <c r="Y385" s="366"/>
      <c r="Z385" s="366"/>
      <c r="AA385" s="366"/>
      <c r="AB385" s="366"/>
      <c r="AC385" s="366"/>
      <c r="AD385" s="366"/>
      <c r="AE385" s="366"/>
      <c r="AF385" s="366"/>
      <c r="AG385" s="366"/>
      <c r="AH385" s="366"/>
      <c r="AI385" s="366"/>
      <c r="AJ385" s="366"/>
      <c r="AK385" s="366"/>
    </row>
    <row r="386" spans="1:37" ht="12.75">
      <c r="A386" s="366"/>
      <c r="B386" s="366"/>
      <c r="C386" s="367"/>
      <c r="D386" s="366"/>
      <c r="E386" s="366"/>
      <c r="F386" s="366"/>
      <c r="G386" s="366"/>
      <c r="H386" s="366"/>
      <c r="I386" s="366"/>
      <c r="J386" s="366"/>
      <c r="K386" s="366"/>
      <c r="L386" s="366"/>
      <c r="M386" s="366"/>
      <c r="N386" s="366"/>
      <c r="O386" s="366"/>
      <c r="P386" s="366"/>
      <c r="Q386" s="366"/>
      <c r="R386" s="366"/>
      <c r="S386" s="366"/>
      <c r="T386" s="366"/>
      <c r="U386" s="366"/>
      <c r="V386" s="366"/>
      <c r="W386" s="366"/>
      <c r="X386" s="366"/>
      <c r="Y386" s="366"/>
      <c r="Z386" s="366"/>
      <c r="AA386" s="366"/>
      <c r="AB386" s="366"/>
      <c r="AC386" s="366"/>
      <c r="AD386" s="366"/>
      <c r="AE386" s="366"/>
      <c r="AF386" s="366"/>
      <c r="AG386" s="366"/>
      <c r="AH386" s="366"/>
      <c r="AI386" s="366"/>
      <c r="AJ386" s="366"/>
      <c r="AK386" s="366"/>
    </row>
    <row r="387" spans="1:37" ht="12.75">
      <c r="A387" s="366"/>
      <c r="B387" s="366"/>
      <c r="C387" s="367"/>
      <c r="D387" s="366"/>
      <c r="E387" s="366"/>
      <c r="F387" s="366"/>
      <c r="G387" s="366"/>
      <c r="H387" s="366"/>
      <c r="I387" s="366"/>
      <c r="J387" s="366"/>
      <c r="K387" s="366"/>
      <c r="L387" s="366"/>
      <c r="M387" s="366"/>
      <c r="N387" s="366"/>
      <c r="O387" s="366"/>
      <c r="P387" s="366"/>
      <c r="Q387" s="366"/>
      <c r="R387" s="366"/>
      <c r="S387" s="366"/>
      <c r="T387" s="366"/>
      <c r="U387" s="366"/>
      <c r="V387" s="366"/>
      <c r="W387" s="366"/>
      <c r="X387" s="366"/>
      <c r="Y387" s="366"/>
      <c r="Z387" s="366"/>
      <c r="AA387" s="366"/>
      <c r="AB387" s="366"/>
      <c r="AC387" s="366"/>
      <c r="AD387" s="366"/>
      <c r="AE387" s="366"/>
      <c r="AF387" s="366"/>
      <c r="AG387" s="366"/>
      <c r="AH387" s="366"/>
      <c r="AI387" s="366"/>
      <c r="AJ387" s="366"/>
      <c r="AK387" s="366"/>
    </row>
    <row r="388" spans="1:37" ht="12.75">
      <c r="A388" s="366"/>
      <c r="B388" s="366"/>
      <c r="C388" s="367"/>
      <c r="D388" s="366"/>
      <c r="E388" s="366"/>
      <c r="F388" s="366"/>
      <c r="G388" s="366"/>
      <c r="H388" s="366"/>
      <c r="I388" s="366"/>
      <c r="J388" s="366"/>
      <c r="K388" s="366"/>
      <c r="L388" s="366"/>
      <c r="M388" s="366"/>
      <c r="N388" s="366"/>
      <c r="O388" s="366"/>
      <c r="P388" s="366"/>
      <c r="Q388" s="366"/>
      <c r="R388" s="366"/>
      <c r="S388" s="366"/>
      <c r="T388" s="366"/>
      <c r="U388" s="366"/>
      <c r="V388" s="366"/>
      <c r="W388" s="366"/>
      <c r="X388" s="366"/>
      <c r="Y388" s="366"/>
      <c r="Z388" s="366"/>
      <c r="AA388" s="366"/>
      <c r="AB388" s="366"/>
      <c r="AC388" s="366"/>
      <c r="AD388" s="366"/>
      <c r="AE388" s="366"/>
      <c r="AF388" s="366"/>
      <c r="AG388" s="366"/>
      <c r="AH388" s="366"/>
      <c r="AI388" s="366"/>
      <c r="AJ388" s="366"/>
      <c r="AK388" s="366"/>
    </row>
    <row r="389" spans="1:37" ht="12.75">
      <c r="A389" s="366"/>
      <c r="B389" s="366"/>
      <c r="C389" s="367"/>
      <c r="D389" s="366"/>
      <c r="E389" s="366"/>
      <c r="F389" s="366"/>
      <c r="G389" s="366"/>
      <c r="H389" s="366"/>
      <c r="I389" s="366"/>
      <c r="J389" s="366"/>
      <c r="K389" s="366"/>
      <c r="L389" s="366"/>
      <c r="M389" s="366"/>
      <c r="N389" s="366"/>
      <c r="O389" s="366"/>
      <c r="P389" s="366"/>
      <c r="Q389" s="366"/>
      <c r="R389" s="366"/>
      <c r="S389" s="366"/>
      <c r="T389" s="366"/>
      <c r="U389" s="366"/>
      <c r="V389" s="366"/>
      <c r="W389" s="366"/>
      <c r="X389" s="366"/>
      <c r="Y389" s="366"/>
      <c r="Z389" s="366"/>
      <c r="AA389" s="366"/>
      <c r="AB389" s="366"/>
      <c r="AC389" s="366"/>
      <c r="AD389" s="366"/>
      <c r="AE389" s="366"/>
      <c r="AF389" s="366"/>
      <c r="AG389" s="366"/>
      <c r="AH389" s="366"/>
      <c r="AI389" s="366"/>
      <c r="AJ389" s="366"/>
      <c r="AK389" s="366"/>
    </row>
    <row r="390" spans="1:37" ht="12.75">
      <c r="A390" s="366"/>
      <c r="B390" s="366"/>
      <c r="C390" s="367"/>
      <c r="D390" s="366"/>
      <c r="E390" s="366"/>
      <c r="F390" s="366"/>
      <c r="G390" s="366"/>
      <c r="H390" s="366"/>
      <c r="I390" s="366"/>
      <c r="J390" s="366"/>
      <c r="K390" s="366"/>
      <c r="L390" s="366"/>
      <c r="M390" s="366"/>
      <c r="N390" s="366"/>
      <c r="O390" s="366"/>
      <c r="P390" s="366"/>
      <c r="Q390" s="366"/>
      <c r="R390" s="366"/>
      <c r="S390" s="366"/>
      <c r="T390" s="366"/>
      <c r="U390" s="366"/>
      <c r="V390" s="366"/>
      <c r="W390" s="366"/>
      <c r="X390" s="366"/>
      <c r="Y390" s="366"/>
      <c r="Z390" s="366"/>
      <c r="AA390" s="366"/>
      <c r="AB390" s="366"/>
      <c r="AC390" s="366"/>
      <c r="AD390" s="366"/>
      <c r="AE390" s="366"/>
      <c r="AF390" s="366"/>
      <c r="AG390" s="366"/>
      <c r="AH390" s="366"/>
      <c r="AI390" s="366"/>
      <c r="AJ390" s="366"/>
      <c r="AK390" s="366"/>
    </row>
    <row r="391" spans="1:37" ht="12.75">
      <c r="A391" s="366"/>
      <c r="B391" s="366"/>
      <c r="C391" s="367"/>
      <c r="D391" s="366"/>
      <c r="E391" s="366"/>
      <c r="F391" s="366"/>
      <c r="G391" s="366"/>
      <c r="H391" s="366"/>
      <c r="I391" s="366"/>
      <c r="J391" s="366"/>
      <c r="K391" s="366"/>
      <c r="L391" s="366"/>
      <c r="M391" s="366"/>
      <c r="N391" s="366"/>
      <c r="O391" s="366"/>
      <c r="P391" s="366"/>
      <c r="Q391" s="366"/>
      <c r="R391" s="366"/>
      <c r="S391" s="366"/>
      <c r="T391" s="366"/>
      <c r="U391" s="366"/>
      <c r="V391" s="366"/>
      <c r="W391" s="366"/>
      <c r="X391" s="366"/>
      <c r="Y391" s="366"/>
      <c r="Z391" s="366"/>
      <c r="AA391" s="366"/>
      <c r="AB391" s="366"/>
      <c r="AC391" s="366"/>
      <c r="AD391" s="366"/>
      <c r="AE391" s="366"/>
      <c r="AF391" s="366"/>
      <c r="AG391" s="366"/>
      <c r="AH391" s="366"/>
      <c r="AI391" s="366"/>
      <c r="AJ391" s="366"/>
      <c r="AK391" s="366"/>
    </row>
    <row r="392" spans="1:37" ht="12.75">
      <c r="A392" s="366"/>
      <c r="B392" s="366"/>
      <c r="C392" s="367"/>
      <c r="D392" s="366"/>
      <c r="E392" s="366"/>
      <c r="F392" s="366"/>
      <c r="G392" s="366"/>
      <c r="H392" s="366"/>
      <c r="I392" s="366"/>
      <c r="J392" s="366"/>
      <c r="K392" s="366"/>
      <c r="L392" s="366"/>
      <c r="M392" s="366"/>
      <c r="N392" s="366"/>
      <c r="O392" s="366"/>
      <c r="P392" s="366"/>
      <c r="Q392" s="366"/>
      <c r="R392" s="366"/>
      <c r="S392" s="366"/>
      <c r="T392" s="366"/>
      <c r="U392" s="366"/>
      <c r="V392" s="366"/>
      <c r="W392" s="366"/>
      <c r="X392" s="366"/>
      <c r="Y392" s="366"/>
      <c r="Z392" s="366"/>
      <c r="AA392" s="366"/>
      <c r="AB392" s="366"/>
      <c r="AC392" s="366"/>
      <c r="AD392" s="366"/>
      <c r="AE392" s="366"/>
      <c r="AF392" s="366"/>
      <c r="AG392" s="366"/>
      <c r="AH392" s="366"/>
      <c r="AI392" s="366"/>
      <c r="AJ392" s="366"/>
      <c r="AK392" s="366"/>
    </row>
    <row r="393" spans="1:37" ht="12.75">
      <c r="A393" s="366"/>
      <c r="B393" s="366"/>
      <c r="C393" s="367"/>
      <c r="D393" s="366"/>
      <c r="E393" s="366"/>
      <c r="F393" s="366"/>
      <c r="G393" s="366"/>
      <c r="H393" s="366"/>
      <c r="I393" s="366"/>
      <c r="J393" s="366"/>
      <c r="K393" s="366"/>
      <c r="L393" s="366"/>
      <c r="M393" s="366"/>
      <c r="N393" s="366"/>
      <c r="O393" s="366"/>
      <c r="P393" s="366"/>
      <c r="Q393" s="366"/>
      <c r="R393" s="366"/>
      <c r="S393" s="366"/>
      <c r="T393" s="366"/>
      <c r="U393" s="366"/>
      <c r="V393" s="366"/>
      <c r="W393" s="366"/>
      <c r="X393" s="366"/>
      <c r="Y393" s="366"/>
      <c r="Z393" s="366"/>
      <c r="AA393" s="366"/>
      <c r="AB393" s="366"/>
      <c r="AC393" s="366"/>
      <c r="AD393" s="366"/>
      <c r="AE393" s="366"/>
      <c r="AF393" s="366"/>
      <c r="AG393" s="366"/>
      <c r="AH393" s="366"/>
      <c r="AI393" s="366"/>
      <c r="AJ393" s="366"/>
      <c r="AK393" s="366"/>
    </row>
    <row r="394" spans="1:37" ht="12.75">
      <c r="A394" s="366"/>
      <c r="B394" s="366"/>
      <c r="C394" s="367"/>
      <c r="D394" s="366"/>
      <c r="E394" s="366"/>
      <c r="F394" s="366"/>
      <c r="G394" s="366"/>
      <c r="H394" s="366"/>
      <c r="I394" s="366"/>
      <c r="J394" s="366"/>
      <c r="K394" s="366"/>
      <c r="L394" s="366"/>
      <c r="M394" s="366"/>
      <c r="N394" s="366"/>
      <c r="O394" s="366"/>
      <c r="P394" s="366"/>
      <c r="Q394" s="366"/>
      <c r="R394" s="366"/>
      <c r="S394" s="366"/>
      <c r="T394" s="366"/>
      <c r="U394" s="366"/>
      <c r="V394" s="366"/>
      <c r="W394" s="366"/>
      <c r="X394" s="366"/>
      <c r="Y394" s="366"/>
      <c r="Z394" s="366"/>
      <c r="AA394" s="366"/>
      <c r="AB394" s="366"/>
      <c r="AC394" s="366"/>
      <c r="AD394" s="366"/>
      <c r="AE394" s="366"/>
      <c r="AF394" s="366"/>
      <c r="AG394" s="366"/>
      <c r="AH394" s="366"/>
      <c r="AI394" s="366"/>
      <c r="AJ394" s="366"/>
      <c r="AK394" s="366"/>
    </row>
    <row r="395" spans="1:37" ht="12.75">
      <c r="A395" s="366"/>
      <c r="B395" s="366"/>
      <c r="C395" s="367"/>
      <c r="D395" s="366"/>
      <c r="E395" s="366"/>
      <c r="F395" s="366"/>
      <c r="G395" s="366"/>
      <c r="H395" s="366"/>
      <c r="I395" s="366"/>
      <c r="J395" s="366"/>
      <c r="K395" s="366"/>
      <c r="L395" s="366"/>
      <c r="M395" s="366"/>
      <c r="N395" s="366"/>
      <c r="O395" s="366"/>
      <c r="P395" s="366"/>
      <c r="Q395" s="366"/>
      <c r="R395" s="366"/>
      <c r="S395" s="366"/>
      <c r="T395" s="366"/>
      <c r="U395" s="366"/>
      <c r="V395" s="366"/>
      <c r="W395" s="366"/>
      <c r="X395" s="366"/>
      <c r="Y395" s="366"/>
      <c r="Z395" s="366"/>
      <c r="AA395" s="366"/>
      <c r="AB395" s="366"/>
      <c r="AC395" s="366"/>
      <c r="AD395" s="366"/>
      <c r="AE395" s="366"/>
      <c r="AF395" s="366"/>
      <c r="AG395" s="366"/>
      <c r="AH395" s="366"/>
      <c r="AI395" s="366"/>
      <c r="AJ395" s="366"/>
      <c r="AK395" s="366"/>
    </row>
    <row r="396" spans="1:37" ht="12.75">
      <c r="A396" s="366"/>
      <c r="B396" s="366"/>
      <c r="C396" s="367"/>
      <c r="D396" s="366"/>
      <c r="E396" s="366"/>
      <c r="F396" s="366"/>
      <c r="G396" s="366"/>
      <c r="H396" s="366"/>
      <c r="I396" s="366"/>
      <c r="J396" s="366"/>
      <c r="K396" s="366"/>
      <c r="L396" s="366"/>
      <c r="M396" s="366"/>
      <c r="N396" s="366"/>
      <c r="O396" s="366"/>
      <c r="P396" s="366"/>
      <c r="Q396" s="366"/>
      <c r="R396" s="366"/>
      <c r="S396" s="366"/>
      <c r="T396" s="366"/>
      <c r="U396" s="366"/>
      <c r="V396" s="366"/>
      <c r="W396" s="366"/>
      <c r="X396" s="366"/>
      <c r="Y396" s="366"/>
      <c r="Z396" s="366"/>
      <c r="AA396" s="366"/>
      <c r="AB396" s="366"/>
      <c r="AC396" s="366"/>
      <c r="AD396" s="366"/>
      <c r="AE396" s="366"/>
      <c r="AF396" s="366"/>
      <c r="AG396" s="366"/>
      <c r="AH396" s="366"/>
      <c r="AI396" s="366"/>
      <c r="AJ396" s="366"/>
      <c r="AK396" s="366"/>
    </row>
    <row r="397" spans="1:37" ht="12.75">
      <c r="A397" s="366"/>
      <c r="B397" s="366"/>
      <c r="C397" s="367"/>
      <c r="D397" s="366"/>
      <c r="E397" s="366"/>
      <c r="F397" s="366"/>
      <c r="G397" s="366"/>
      <c r="H397" s="366"/>
      <c r="I397" s="366"/>
      <c r="J397" s="366"/>
      <c r="K397" s="366"/>
      <c r="L397" s="366"/>
      <c r="M397" s="366"/>
      <c r="N397" s="366"/>
      <c r="O397" s="366"/>
      <c r="P397" s="366"/>
      <c r="Q397" s="366"/>
      <c r="R397" s="366"/>
      <c r="S397" s="366"/>
      <c r="T397" s="366"/>
      <c r="U397" s="366"/>
      <c r="V397" s="366"/>
      <c r="W397" s="366"/>
      <c r="X397" s="366"/>
      <c r="Y397" s="366"/>
      <c r="Z397" s="366"/>
      <c r="AA397" s="366"/>
      <c r="AB397" s="366"/>
      <c r="AC397" s="366"/>
      <c r="AD397" s="366"/>
      <c r="AE397" s="366"/>
      <c r="AF397" s="366"/>
      <c r="AG397" s="366"/>
      <c r="AH397" s="366"/>
      <c r="AI397" s="366"/>
      <c r="AJ397" s="366"/>
      <c r="AK397" s="366"/>
    </row>
    <row r="398" spans="1:37" ht="12.75">
      <c r="A398" s="366"/>
      <c r="B398" s="366"/>
      <c r="C398" s="367"/>
      <c r="D398" s="366"/>
      <c r="E398" s="366"/>
      <c r="F398" s="366"/>
      <c r="G398" s="366"/>
      <c r="H398" s="366"/>
      <c r="I398" s="366"/>
      <c r="J398" s="366"/>
      <c r="K398" s="366"/>
      <c r="L398" s="366"/>
      <c r="M398" s="366"/>
      <c r="N398" s="366"/>
      <c r="O398" s="366"/>
      <c r="P398" s="366"/>
      <c r="Q398" s="366"/>
      <c r="R398" s="366"/>
      <c r="S398" s="366"/>
      <c r="T398" s="366"/>
      <c r="U398" s="366"/>
      <c r="V398" s="366"/>
      <c r="W398" s="366"/>
      <c r="X398" s="366"/>
      <c r="Y398" s="366"/>
      <c r="Z398" s="366"/>
      <c r="AA398" s="366"/>
      <c r="AB398" s="366"/>
      <c r="AC398" s="366"/>
      <c r="AD398" s="366"/>
      <c r="AE398" s="366"/>
      <c r="AF398" s="366"/>
      <c r="AG398" s="366"/>
      <c r="AH398" s="366"/>
      <c r="AI398" s="366"/>
      <c r="AJ398" s="366"/>
      <c r="AK398" s="366"/>
    </row>
    <row r="399" spans="1:37" ht="12.75">
      <c r="A399" s="366"/>
      <c r="B399" s="366"/>
      <c r="C399" s="367"/>
      <c r="D399" s="366"/>
      <c r="E399" s="366"/>
      <c r="F399" s="366"/>
      <c r="G399" s="366"/>
      <c r="H399" s="366"/>
      <c r="I399" s="366"/>
      <c r="J399" s="366"/>
      <c r="K399" s="366"/>
      <c r="L399" s="366"/>
      <c r="M399" s="366"/>
      <c r="N399" s="366"/>
      <c r="O399" s="366"/>
      <c r="P399" s="366"/>
      <c r="Q399" s="366"/>
      <c r="R399" s="366"/>
      <c r="S399" s="366"/>
      <c r="T399" s="366"/>
      <c r="U399" s="366"/>
      <c r="V399" s="366"/>
      <c r="W399" s="366"/>
      <c r="X399" s="366"/>
      <c r="Y399" s="366"/>
      <c r="Z399" s="366"/>
      <c r="AA399" s="366"/>
      <c r="AB399" s="366"/>
      <c r="AC399" s="366"/>
      <c r="AD399" s="366"/>
      <c r="AE399" s="366"/>
      <c r="AF399" s="366"/>
      <c r="AG399" s="366"/>
      <c r="AH399" s="366"/>
      <c r="AI399" s="366"/>
      <c r="AJ399" s="366"/>
      <c r="AK399" s="366"/>
    </row>
    <row r="400" spans="1:37" ht="12.75">
      <c r="A400" s="366"/>
      <c r="B400" s="366"/>
      <c r="C400" s="367"/>
      <c r="D400" s="366"/>
      <c r="E400" s="366"/>
      <c r="F400" s="366"/>
      <c r="G400" s="366"/>
      <c r="H400" s="366"/>
      <c r="I400" s="366"/>
      <c r="J400" s="366"/>
      <c r="K400" s="366"/>
      <c r="L400" s="366"/>
      <c r="M400" s="366"/>
      <c r="N400" s="366"/>
      <c r="O400" s="366"/>
      <c r="P400" s="366"/>
      <c r="Q400" s="366"/>
      <c r="R400" s="366"/>
      <c r="S400" s="366"/>
      <c r="T400" s="366"/>
      <c r="U400" s="366"/>
      <c r="V400" s="366"/>
      <c r="W400" s="366"/>
      <c r="X400" s="366"/>
      <c r="Y400" s="366"/>
      <c r="Z400" s="366"/>
      <c r="AA400" s="366"/>
      <c r="AB400" s="366"/>
      <c r="AC400" s="366"/>
      <c r="AD400" s="366"/>
      <c r="AE400" s="366"/>
      <c r="AF400" s="366"/>
      <c r="AG400" s="366"/>
      <c r="AH400" s="366"/>
      <c r="AI400" s="366"/>
      <c r="AJ400" s="366"/>
      <c r="AK400" s="366"/>
    </row>
    <row r="401" spans="1:37" ht="12.75">
      <c r="A401" s="366"/>
      <c r="B401" s="366"/>
      <c r="C401" s="367"/>
      <c r="D401" s="366"/>
      <c r="E401" s="366"/>
      <c r="F401" s="366"/>
      <c r="G401" s="366"/>
      <c r="H401" s="366"/>
      <c r="I401" s="366"/>
      <c r="J401" s="366"/>
      <c r="K401" s="366"/>
      <c r="L401" s="366"/>
      <c r="M401" s="366"/>
      <c r="N401" s="366"/>
      <c r="O401" s="366"/>
      <c r="P401" s="366"/>
      <c r="Q401" s="366"/>
      <c r="R401" s="366"/>
      <c r="S401" s="366"/>
      <c r="T401" s="366"/>
      <c r="U401" s="366"/>
      <c r="V401" s="366"/>
      <c r="W401" s="366"/>
      <c r="X401" s="366"/>
      <c r="Y401" s="366"/>
      <c r="Z401" s="366"/>
      <c r="AA401" s="366"/>
      <c r="AB401" s="366"/>
      <c r="AC401" s="366"/>
      <c r="AD401" s="366"/>
      <c r="AE401" s="366"/>
      <c r="AF401" s="366"/>
      <c r="AG401" s="366"/>
      <c r="AH401" s="366"/>
      <c r="AI401" s="366"/>
      <c r="AJ401" s="366"/>
      <c r="AK401" s="366"/>
    </row>
    <row r="402" spans="1:37" ht="12.75">
      <c r="A402" s="366"/>
      <c r="B402" s="366"/>
      <c r="C402" s="367"/>
      <c r="D402" s="366"/>
      <c r="E402" s="366"/>
      <c r="F402" s="366"/>
      <c r="G402" s="366"/>
      <c r="H402" s="366"/>
      <c r="I402" s="366"/>
      <c r="J402" s="366"/>
      <c r="K402" s="366"/>
      <c r="L402" s="366"/>
      <c r="M402" s="366"/>
      <c r="N402" s="366"/>
      <c r="O402" s="366"/>
      <c r="P402" s="366"/>
      <c r="Q402" s="366"/>
      <c r="R402" s="366"/>
      <c r="S402" s="366"/>
      <c r="T402" s="366"/>
      <c r="U402" s="366"/>
      <c r="V402" s="366"/>
      <c r="W402" s="366"/>
      <c r="X402" s="366"/>
      <c r="Y402" s="366"/>
      <c r="Z402" s="366"/>
      <c r="AA402" s="366"/>
      <c r="AB402" s="366"/>
      <c r="AC402" s="366"/>
      <c r="AD402" s="366"/>
      <c r="AE402" s="366"/>
      <c r="AF402" s="366"/>
      <c r="AG402" s="366"/>
      <c r="AH402" s="366"/>
      <c r="AI402" s="366"/>
      <c r="AJ402" s="366"/>
      <c r="AK402" s="366"/>
    </row>
    <row r="403" spans="1:37" ht="12.75">
      <c r="A403" s="366"/>
      <c r="B403" s="366"/>
      <c r="C403" s="367"/>
      <c r="D403" s="366"/>
      <c r="E403" s="366"/>
      <c r="F403" s="366"/>
      <c r="G403" s="366"/>
      <c r="H403" s="366"/>
      <c r="I403" s="366"/>
      <c r="J403" s="366"/>
      <c r="K403" s="366"/>
      <c r="L403" s="366"/>
      <c r="M403" s="366"/>
      <c r="N403" s="366"/>
      <c r="O403" s="366"/>
      <c r="P403" s="366"/>
      <c r="Q403" s="366"/>
      <c r="R403" s="366"/>
      <c r="S403" s="366"/>
      <c r="T403" s="366"/>
      <c r="U403" s="366"/>
      <c r="V403" s="366"/>
      <c r="W403" s="366"/>
      <c r="X403" s="366"/>
      <c r="Y403" s="366"/>
      <c r="Z403" s="366"/>
      <c r="AA403" s="366"/>
      <c r="AB403" s="366"/>
      <c r="AC403" s="366"/>
      <c r="AD403" s="366"/>
      <c r="AE403" s="366"/>
      <c r="AF403" s="366"/>
      <c r="AG403" s="366"/>
      <c r="AH403" s="366"/>
      <c r="AI403" s="366"/>
      <c r="AJ403" s="366"/>
      <c r="AK403" s="366"/>
    </row>
    <row r="404" spans="1:37" ht="12.75">
      <c r="A404" s="366"/>
      <c r="B404" s="366"/>
      <c r="C404" s="367"/>
      <c r="D404" s="366"/>
      <c r="E404" s="366"/>
      <c r="F404" s="366"/>
      <c r="G404" s="366"/>
      <c r="H404" s="366"/>
      <c r="I404" s="366"/>
      <c r="J404" s="366"/>
      <c r="K404" s="366"/>
      <c r="L404" s="366"/>
      <c r="M404" s="366"/>
      <c r="N404" s="366"/>
      <c r="O404" s="366"/>
      <c r="P404" s="366"/>
      <c r="Q404" s="366"/>
      <c r="R404" s="366"/>
      <c r="S404" s="366"/>
      <c r="T404" s="366"/>
      <c r="U404" s="366"/>
      <c r="V404" s="366"/>
      <c r="W404" s="366"/>
      <c r="X404" s="366"/>
      <c r="Y404" s="366"/>
      <c r="Z404" s="366"/>
      <c r="AA404" s="366"/>
      <c r="AB404" s="366"/>
      <c r="AC404" s="366"/>
      <c r="AD404" s="366"/>
      <c r="AE404" s="366"/>
      <c r="AF404" s="366"/>
      <c r="AG404" s="366"/>
      <c r="AH404" s="366"/>
      <c r="AI404" s="366"/>
      <c r="AJ404" s="366"/>
      <c r="AK404" s="366"/>
    </row>
    <row r="405" spans="1:37" ht="12.75">
      <c r="A405" s="366"/>
      <c r="B405" s="366"/>
      <c r="C405" s="367"/>
      <c r="D405" s="366"/>
      <c r="E405" s="366"/>
      <c r="F405" s="366"/>
      <c r="G405" s="366"/>
      <c r="H405" s="366"/>
      <c r="I405" s="366"/>
      <c r="J405" s="366"/>
      <c r="K405" s="366"/>
      <c r="L405" s="366"/>
      <c r="M405" s="366"/>
      <c r="N405" s="366"/>
      <c r="O405" s="366"/>
      <c r="P405" s="366"/>
      <c r="Q405" s="366"/>
      <c r="R405" s="366"/>
      <c r="S405" s="366"/>
      <c r="T405" s="366"/>
      <c r="U405" s="366"/>
      <c r="V405" s="366"/>
      <c r="W405" s="366"/>
      <c r="X405" s="366"/>
      <c r="Y405" s="366"/>
      <c r="Z405" s="366"/>
      <c r="AA405" s="366"/>
      <c r="AB405" s="366"/>
      <c r="AC405" s="366"/>
      <c r="AD405" s="366"/>
      <c r="AE405" s="366"/>
      <c r="AF405" s="366"/>
      <c r="AG405" s="366"/>
      <c r="AH405" s="366"/>
      <c r="AI405" s="366"/>
      <c r="AJ405" s="366"/>
      <c r="AK405" s="366"/>
    </row>
    <row r="406" spans="1:37" ht="12.75">
      <c r="A406" s="366"/>
      <c r="B406" s="366"/>
      <c r="C406" s="367"/>
      <c r="D406" s="366"/>
      <c r="E406" s="366"/>
      <c r="F406" s="366"/>
      <c r="G406" s="366"/>
      <c r="H406" s="366"/>
      <c r="I406" s="366"/>
      <c r="J406" s="366"/>
      <c r="K406" s="366"/>
      <c r="L406" s="366"/>
      <c r="M406" s="366"/>
      <c r="N406" s="366"/>
      <c r="O406" s="366"/>
      <c r="P406" s="366"/>
      <c r="Q406" s="366"/>
      <c r="R406" s="366"/>
      <c r="S406" s="366"/>
      <c r="T406" s="366"/>
      <c r="U406" s="366"/>
      <c r="V406" s="366"/>
      <c r="W406" s="366"/>
      <c r="X406" s="366"/>
      <c r="Y406" s="366"/>
      <c r="Z406" s="366"/>
      <c r="AA406" s="366"/>
      <c r="AB406" s="366"/>
      <c r="AC406" s="366"/>
      <c r="AD406" s="366"/>
      <c r="AE406" s="366"/>
      <c r="AF406" s="366"/>
      <c r="AG406" s="366"/>
      <c r="AH406" s="366"/>
      <c r="AI406" s="366"/>
      <c r="AJ406" s="366"/>
      <c r="AK406" s="366"/>
    </row>
    <row r="407" spans="1:37" ht="12.75">
      <c r="A407" s="366"/>
      <c r="B407" s="366"/>
      <c r="C407" s="367"/>
      <c r="D407" s="366"/>
      <c r="E407" s="366"/>
      <c r="F407" s="366"/>
      <c r="G407" s="366"/>
      <c r="H407" s="366"/>
      <c r="I407" s="366"/>
      <c r="J407" s="366"/>
      <c r="K407" s="366"/>
      <c r="L407" s="366"/>
      <c r="M407" s="366"/>
      <c r="N407" s="366"/>
      <c r="O407" s="366"/>
      <c r="P407" s="366"/>
      <c r="Q407" s="366"/>
      <c r="R407" s="366"/>
      <c r="S407" s="366"/>
      <c r="T407" s="366"/>
      <c r="U407" s="366"/>
      <c r="V407" s="366"/>
      <c r="W407" s="366"/>
      <c r="X407" s="366"/>
      <c r="Y407" s="366"/>
      <c r="Z407" s="366"/>
      <c r="AA407" s="366"/>
      <c r="AB407" s="366"/>
      <c r="AC407" s="366"/>
      <c r="AD407" s="366"/>
      <c r="AE407" s="366"/>
      <c r="AF407" s="366"/>
      <c r="AG407" s="366"/>
      <c r="AH407" s="366"/>
      <c r="AI407" s="366"/>
      <c r="AJ407" s="366"/>
      <c r="AK407" s="366"/>
    </row>
    <row r="408" spans="1:37" ht="12.75">
      <c r="A408" s="366"/>
      <c r="B408" s="366"/>
      <c r="C408" s="367"/>
      <c r="D408" s="366"/>
      <c r="E408" s="366"/>
      <c r="F408" s="366"/>
      <c r="G408" s="366"/>
      <c r="H408" s="366"/>
      <c r="I408" s="366"/>
      <c r="J408" s="366"/>
      <c r="K408" s="366"/>
      <c r="L408" s="366"/>
      <c r="M408" s="366"/>
      <c r="N408" s="366"/>
      <c r="O408" s="366"/>
      <c r="P408" s="366"/>
      <c r="Q408" s="366"/>
      <c r="R408" s="366"/>
      <c r="S408" s="366"/>
      <c r="T408" s="366"/>
      <c r="U408" s="366"/>
      <c r="V408" s="366"/>
      <c r="W408" s="366"/>
      <c r="X408" s="366"/>
      <c r="Y408" s="366"/>
      <c r="Z408" s="366"/>
      <c r="AA408" s="366"/>
      <c r="AB408" s="366"/>
      <c r="AC408" s="366"/>
      <c r="AD408" s="366"/>
      <c r="AE408" s="366"/>
      <c r="AF408" s="366"/>
      <c r="AG408" s="366"/>
      <c r="AH408" s="366"/>
      <c r="AI408" s="366"/>
      <c r="AJ408" s="366"/>
      <c r="AK408" s="366"/>
    </row>
    <row r="409" spans="1:37" ht="12.75">
      <c r="A409" s="366"/>
      <c r="B409" s="366"/>
      <c r="C409" s="367"/>
      <c r="D409" s="366"/>
      <c r="E409" s="366"/>
      <c r="F409" s="366"/>
      <c r="G409" s="366"/>
      <c r="H409" s="366"/>
      <c r="I409" s="366"/>
      <c r="J409" s="366"/>
      <c r="K409" s="366"/>
      <c r="L409" s="366"/>
      <c r="M409" s="366"/>
      <c r="N409" s="366"/>
      <c r="O409" s="366"/>
      <c r="P409" s="366"/>
      <c r="Q409" s="366"/>
      <c r="R409" s="366"/>
      <c r="S409" s="366"/>
      <c r="T409" s="366"/>
      <c r="U409" s="366"/>
      <c r="V409" s="366"/>
      <c r="W409" s="366"/>
      <c r="X409" s="366"/>
      <c r="Y409" s="366"/>
      <c r="Z409" s="366"/>
      <c r="AA409" s="366"/>
      <c r="AB409" s="366"/>
      <c r="AC409" s="366"/>
      <c r="AD409" s="366"/>
      <c r="AE409" s="366"/>
      <c r="AF409" s="366"/>
      <c r="AG409" s="366"/>
      <c r="AH409" s="366"/>
      <c r="AI409" s="366"/>
      <c r="AJ409" s="366"/>
      <c r="AK409" s="366"/>
    </row>
    <row r="410" spans="1:37" ht="12.75">
      <c r="A410" s="366"/>
      <c r="B410" s="366"/>
      <c r="C410" s="367"/>
      <c r="D410" s="366"/>
      <c r="E410" s="366"/>
      <c r="F410" s="366"/>
      <c r="G410" s="366"/>
      <c r="H410" s="366"/>
      <c r="I410" s="366"/>
      <c r="J410" s="366"/>
      <c r="K410" s="366"/>
      <c r="L410" s="366"/>
      <c r="M410" s="366"/>
      <c r="N410" s="366"/>
      <c r="O410" s="366"/>
      <c r="P410" s="366"/>
      <c r="Q410" s="366"/>
      <c r="R410" s="366"/>
      <c r="S410" s="366"/>
      <c r="T410" s="366"/>
      <c r="U410" s="366"/>
      <c r="V410" s="366"/>
      <c r="W410" s="366"/>
      <c r="X410" s="366"/>
      <c r="Y410" s="366"/>
      <c r="Z410" s="366"/>
      <c r="AA410" s="366"/>
      <c r="AB410" s="366"/>
      <c r="AC410" s="366"/>
      <c r="AD410" s="366"/>
      <c r="AE410" s="366"/>
      <c r="AF410" s="366"/>
      <c r="AG410" s="366"/>
      <c r="AH410" s="366"/>
      <c r="AI410" s="366"/>
      <c r="AJ410" s="366"/>
      <c r="AK410" s="366"/>
    </row>
    <row r="411" spans="1:37" ht="12.75">
      <c r="A411" s="366"/>
      <c r="B411" s="366"/>
      <c r="C411" s="367"/>
      <c r="D411" s="366"/>
      <c r="E411" s="366"/>
      <c r="F411" s="366"/>
      <c r="G411" s="366"/>
      <c r="H411" s="366"/>
      <c r="I411" s="366"/>
      <c r="J411" s="366"/>
      <c r="K411" s="366"/>
      <c r="L411" s="366"/>
      <c r="M411" s="366"/>
      <c r="N411" s="366"/>
      <c r="O411" s="366"/>
      <c r="P411" s="366"/>
      <c r="Q411" s="366"/>
      <c r="R411" s="366"/>
      <c r="S411" s="366"/>
      <c r="T411" s="366"/>
      <c r="U411" s="366"/>
      <c r="V411" s="366"/>
      <c r="W411" s="366"/>
      <c r="X411" s="366"/>
      <c r="Y411" s="366"/>
      <c r="Z411" s="366"/>
      <c r="AA411" s="366"/>
      <c r="AB411" s="366"/>
      <c r="AC411" s="366"/>
      <c r="AD411" s="366"/>
      <c r="AE411" s="366"/>
      <c r="AF411" s="366"/>
      <c r="AG411" s="366"/>
      <c r="AH411" s="366"/>
      <c r="AI411" s="366"/>
      <c r="AJ411" s="366"/>
      <c r="AK411" s="366"/>
    </row>
    <row r="412" spans="1:37" ht="12.75">
      <c r="A412" s="366"/>
      <c r="B412" s="366"/>
      <c r="C412" s="367"/>
      <c r="D412" s="366"/>
      <c r="E412" s="366"/>
      <c r="F412" s="366"/>
      <c r="G412" s="366"/>
      <c r="H412" s="366"/>
      <c r="I412" s="366"/>
      <c r="J412" s="366"/>
      <c r="K412" s="366"/>
      <c r="L412" s="366"/>
      <c r="M412" s="366"/>
      <c r="N412" s="366"/>
      <c r="O412" s="366"/>
      <c r="P412" s="366"/>
      <c r="Q412" s="366"/>
      <c r="R412" s="366"/>
      <c r="S412" s="366"/>
      <c r="T412" s="366"/>
      <c r="U412" s="366"/>
      <c r="V412" s="366"/>
      <c r="W412" s="366"/>
      <c r="X412" s="366"/>
      <c r="Y412" s="366"/>
      <c r="Z412" s="366"/>
      <c r="AA412" s="366"/>
      <c r="AB412" s="366"/>
      <c r="AC412" s="366"/>
      <c r="AD412" s="366"/>
      <c r="AE412" s="366"/>
      <c r="AF412" s="366"/>
      <c r="AG412" s="366"/>
      <c r="AH412" s="366"/>
      <c r="AI412" s="366"/>
      <c r="AJ412" s="366"/>
      <c r="AK412" s="366"/>
    </row>
    <row r="413" spans="1:37" ht="12.75">
      <c r="A413" s="366"/>
      <c r="B413" s="366"/>
      <c r="C413" s="367"/>
      <c r="D413" s="366"/>
      <c r="E413" s="366"/>
      <c r="F413" s="366"/>
      <c r="G413" s="366"/>
      <c r="H413" s="366"/>
      <c r="I413" s="366"/>
      <c r="J413" s="366"/>
      <c r="K413" s="366"/>
      <c r="L413" s="366"/>
      <c r="M413" s="366"/>
      <c r="N413" s="366"/>
      <c r="O413" s="366"/>
      <c r="P413" s="366"/>
      <c r="Q413" s="366"/>
      <c r="R413" s="366"/>
      <c r="S413" s="366"/>
      <c r="T413" s="366"/>
      <c r="U413" s="366"/>
      <c r="V413" s="366"/>
      <c r="W413" s="366"/>
      <c r="X413" s="366"/>
      <c r="Y413" s="366"/>
      <c r="Z413" s="366"/>
      <c r="AA413" s="366"/>
      <c r="AB413" s="366"/>
      <c r="AC413" s="366"/>
      <c r="AD413" s="366"/>
      <c r="AE413" s="366"/>
      <c r="AF413" s="366"/>
      <c r="AG413" s="366"/>
      <c r="AH413" s="366"/>
      <c r="AI413" s="366"/>
      <c r="AJ413" s="366"/>
      <c r="AK413" s="366"/>
    </row>
    <row r="414" spans="1:37" ht="12.75">
      <c r="A414" s="366"/>
      <c r="B414" s="366"/>
      <c r="C414" s="367"/>
      <c r="D414" s="366"/>
      <c r="E414" s="366"/>
      <c r="F414" s="366"/>
      <c r="G414" s="366"/>
      <c r="H414" s="366"/>
      <c r="I414" s="366"/>
      <c r="J414" s="366"/>
      <c r="K414" s="366"/>
      <c r="L414" s="366"/>
      <c r="M414" s="366"/>
      <c r="N414" s="366"/>
      <c r="O414" s="366"/>
      <c r="P414" s="366"/>
      <c r="Q414" s="366"/>
      <c r="R414" s="366"/>
      <c r="S414" s="366"/>
      <c r="T414" s="366"/>
      <c r="U414" s="366"/>
      <c r="V414" s="366"/>
      <c r="W414" s="366"/>
      <c r="X414" s="366"/>
      <c r="Y414" s="366"/>
      <c r="Z414" s="366"/>
      <c r="AA414" s="366"/>
      <c r="AB414" s="366"/>
      <c r="AC414" s="366"/>
      <c r="AD414" s="366"/>
      <c r="AE414" s="366"/>
      <c r="AF414" s="366"/>
      <c r="AG414" s="366"/>
      <c r="AH414" s="366"/>
      <c r="AI414" s="366"/>
      <c r="AJ414" s="366"/>
      <c r="AK414" s="366"/>
    </row>
    <row r="415" spans="1:37" ht="12.75">
      <c r="A415" s="366"/>
      <c r="B415" s="366"/>
      <c r="C415" s="367"/>
      <c r="D415" s="366"/>
      <c r="E415" s="366"/>
      <c r="F415" s="366"/>
      <c r="G415" s="366"/>
      <c r="H415" s="366"/>
      <c r="I415" s="366"/>
      <c r="J415" s="366"/>
      <c r="K415" s="366"/>
      <c r="L415" s="366"/>
      <c r="M415" s="366"/>
      <c r="N415" s="366"/>
      <c r="O415" s="366"/>
      <c r="P415" s="366"/>
      <c r="Q415" s="366"/>
      <c r="R415" s="366"/>
      <c r="S415" s="366"/>
      <c r="T415" s="366"/>
      <c r="U415" s="366"/>
      <c r="V415" s="366"/>
      <c r="W415" s="366"/>
      <c r="X415" s="366"/>
      <c r="Y415" s="366"/>
      <c r="Z415" s="366"/>
      <c r="AA415" s="366"/>
      <c r="AB415" s="366"/>
      <c r="AC415" s="366"/>
      <c r="AD415" s="366"/>
      <c r="AE415" s="366"/>
      <c r="AF415" s="366"/>
      <c r="AG415" s="366"/>
      <c r="AH415" s="366"/>
      <c r="AI415" s="366"/>
      <c r="AJ415" s="366"/>
      <c r="AK415" s="366"/>
    </row>
    <row r="416" spans="1:37" ht="12.75">
      <c r="A416" s="366"/>
      <c r="B416" s="366"/>
      <c r="C416" s="367"/>
      <c r="D416" s="366"/>
      <c r="E416" s="366"/>
      <c r="F416" s="366"/>
      <c r="G416" s="366"/>
      <c r="H416" s="366"/>
      <c r="I416" s="366"/>
      <c r="J416" s="366"/>
      <c r="K416" s="366"/>
      <c r="L416" s="366"/>
      <c r="M416" s="366"/>
      <c r="N416" s="366"/>
      <c r="O416" s="366"/>
      <c r="P416" s="366"/>
      <c r="Q416" s="366"/>
      <c r="R416" s="366"/>
      <c r="S416" s="366"/>
      <c r="T416" s="366"/>
      <c r="U416" s="366"/>
      <c r="V416" s="366"/>
      <c r="W416" s="366"/>
      <c r="X416" s="366"/>
      <c r="Y416" s="366"/>
      <c r="Z416" s="366"/>
      <c r="AA416" s="366"/>
      <c r="AB416" s="366"/>
      <c r="AC416" s="366"/>
      <c r="AD416" s="366"/>
      <c r="AE416" s="366"/>
      <c r="AF416" s="366"/>
      <c r="AG416" s="366"/>
      <c r="AH416" s="366"/>
      <c r="AI416" s="366"/>
      <c r="AJ416" s="366"/>
      <c r="AK416" s="366"/>
    </row>
    <row r="417" spans="1:37" ht="12.75">
      <c r="A417" s="366"/>
      <c r="B417" s="366"/>
      <c r="C417" s="367"/>
      <c r="D417" s="366"/>
      <c r="E417" s="366"/>
      <c r="F417" s="366"/>
      <c r="G417" s="366"/>
      <c r="H417" s="366"/>
      <c r="I417" s="366"/>
      <c r="J417" s="366"/>
      <c r="K417" s="366"/>
      <c r="L417" s="366"/>
      <c r="M417" s="366"/>
      <c r="N417" s="366"/>
      <c r="O417" s="366"/>
      <c r="P417" s="366"/>
      <c r="Q417" s="366"/>
      <c r="R417" s="366"/>
      <c r="S417" s="366"/>
      <c r="T417" s="366"/>
      <c r="U417" s="366"/>
      <c r="V417" s="366"/>
      <c r="W417" s="366"/>
      <c r="X417" s="366"/>
      <c r="Y417" s="366"/>
      <c r="Z417" s="366"/>
      <c r="AA417" s="366"/>
      <c r="AB417" s="366"/>
      <c r="AC417" s="366"/>
      <c r="AD417" s="366"/>
      <c r="AE417" s="366"/>
      <c r="AF417" s="366"/>
      <c r="AG417" s="366"/>
      <c r="AH417" s="366"/>
      <c r="AI417" s="366"/>
      <c r="AJ417" s="366"/>
      <c r="AK417" s="366"/>
    </row>
    <row r="418" spans="1:37" ht="12.75">
      <c r="A418" s="366"/>
      <c r="B418" s="366"/>
      <c r="C418" s="367"/>
      <c r="D418" s="366"/>
      <c r="E418" s="366"/>
      <c r="F418" s="366"/>
      <c r="G418" s="366"/>
      <c r="H418" s="366"/>
      <c r="I418" s="366"/>
      <c r="J418" s="366"/>
      <c r="K418" s="366"/>
      <c r="L418" s="366"/>
      <c r="M418" s="366"/>
      <c r="N418" s="366"/>
      <c r="O418" s="366"/>
      <c r="P418" s="366"/>
      <c r="Q418" s="366"/>
      <c r="R418" s="366"/>
      <c r="S418" s="366"/>
      <c r="T418" s="366"/>
      <c r="U418" s="366"/>
      <c r="V418" s="366"/>
      <c r="W418" s="366"/>
      <c r="X418" s="366"/>
      <c r="Y418" s="366"/>
      <c r="Z418" s="366"/>
      <c r="AA418" s="366"/>
      <c r="AB418" s="366"/>
      <c r="AC418" s="366"/>
      <c r="AD418" s="366"/>
      <c r="AE418" s="366"/>
      <c r="AF418" s="366"/>
      <c r="AG418" s="366"/>
      <c r="AH418" s="366"/>
      <c r="AI418" s="366"/>
      <c r="AJ418" s="366"/>
      <c r="AK418" s="366"/>
    </row>
    <row r="419" spans="1:37" ht="12.75">
      <c r="A419" s="366"/>
      <c r="B419" s="366"/>
      <c r="C419" s="367"/>
      <c r="D419" s="366"/>
      <c r="E419" s="366"/>
      <c r="F419" s="366"/>
      <c r="G419" s="366"/>
      <c r="H419" s="366"/>
      <c r="I419" s="366"/>
      <c r="J419" s="366"/>
      <c r="K419" s="366"/>
      <c r="L419" s="366"/>
      <c r="M419" s="366"/>
      <c r="N419" s="366"/>
      <c r="O419" s="366"/>
      <c r="P419" s="366"/>
      <c r="Q419" s="366"/>
      <c r="R419" s="366"/>
      <c r="S419" s="366"/>
      <c r="T419" s="366"/>
      <c r="U419" s="366"/>
      <c r="V419" s="366"/>
      <c r="W419" s="366"/>
      <c r="X419" s="366"/>
      <c r="Y419" s="366"/>
      <c r="Z419" s="366"/>
      <c r="AA419" s="366"/>
      <c r="AB419" s="366"/>
      <c r="AC419" s="366"/>
      <c r="AD419" s="366"/>
      <c r="AE419" s="366"/>
      <c r="AF419" s="366"/>
      <c r="AG419" s="366"/>
      <c r="AH419" s="366"/>
      <c r="AI419" s="366"/>
      <c r="AJ419" s="366"/>
      <c r="AK419" s="366"/>
    </row>
    <row r="420" spans="1:37" ht="12.75">
      <c r="A420" s="366"/>
      <c r="B420" s="366"/>
      <c r="C420" s="367"/>
      <c r="D420" s="366"/>
      <c r="E420" s="366"/>
      <c r="F420" s="366"/>
      <c r="G420" s="366"/>
      <c r="H420" s="366"/>
      <c r="I420" s="366"/>
      <c r="J420" s="366"/>
      <c r="K420" s="366"/>
      <c r="L420" s="366"/>
      <c r="M420" s="366"/>
      <c r="N420" s="366"/>
      <c r="O420" s="366"/>
      <c r="P420" s="366"/>
      <c r="Q420" s="366"/>
      <c r="R420" s="366"/>
      <c r="S420" s="366"/>
      <c r="T420" s="366"/>
      <c r="U420" s="366"/>
      <c r="V420" s="366"/>
      <c r="W420" s="366"/>
      <c r="X420" s="366"/>
      <c r="Y420" s="366"/>
      <c r="Z420" s="366"/>
      <c r="AA420" s="366"/>
      <c r="AB420" s="366"/>
      <c r="AC420" s="366"/>
      <c r="AD420" s="366"/>
      <c r="AE420" s="366"/>
      <c r="AF420" s="366"/>
      <c r="AG420" s="366"/>
      <c r="AH420" s="366"/>
      <c r="AI420" s="366"/>
      <c r="AJ420" s="366"/>
      <c r="AK420" s="366"/>
    </row>
    <row r="421" spans="1:37" ht="12.75">
      <c r="A421" s="366"/>
      <c r="B421" s="366"/>
      <c r="C421" s="367"/>
      <c r="D421" s="366"/>
      <c r="E421" s="366"/>
      <c r="F421" s="366"/>
      <c r="G421" s="366"/>
      <c r="H421" s="366"/>
      <c r="I421" s="366"/>
      <c r="J421" s="366"/>
      <c r="K421" s="366"/>
      <c r="L421" s="366"/>
      <c r="M421" s="366"/>
      <c r="N421" s="366"/>
      <c r="O421" s="366"/>
      <c r="P421" s="366"/>
      <c r="Q421" s="366"/>
      <c r="R421" s="366"/>
      <c r="S421" s="366"/>
      <c r="T421" s="366"/>
      <c r="U421" s="366"/>
      <c r="V421" s="366"/>
      <c r="W421" s="366"/>
      <c r="X421" s="366"/>
      <c r="Y421" s="366"/>
      <c r="Z421" s="366"/>
      <c r="AA421" s="366"/>
      <c r="AB421" s="366"/>
      <c r="AC421" s="366"/>
      <c r="AD421" s="366"/>
      <c r="AE421" s="366"/>
      <c r="AF421" s="366"/>
      <c r="AG421" s="366"/>
      <c r="AH421" s="366"/>
      <c r="AI421" s="366"/>
      <c r="AJ421" s="366"/>
      <c r="AK421" s="366"/>
    </row>
    <row r="422" spans="1:37" ht="12.75">
      <c r="A422" s="366"/>
      <c r="B422" s="366"/>
      <c r="C422" s="367"/>
      <c r="D422" s="366"/>
      <c r="E422" s="366"/>
      <c r="F422" s="366"/>
      <c r="G422" s="366"/>
      <c r="H422" s="366"/>
      <c r="I422" s="366"/>
      <c r="J422" s="366"/>
      <c r="K422" s="366"/>
      <c r="L422" s="366"/>
      <c r="M422" s="366"/>
      <c r="N422" s="366"/>
      <c r="O422" s="366"/>
      <c r="P422" s="366"/>
      <c r="Q422" s="366"/>
      <c r="R422" s="366"/>
      <c r="S422" s="366"/>
      <c r="T422" s="366"/>
      <c r="U422" s="366"/>
      <c r="V422" s="366"/>
      <c r="W422" s="366"/>
      <c r="X422" s="366"/>
      <c r="Y422" s="366"/>
      <c r="Z422" s="366"/>
      <c r="AA422" s="366"/>
      <c r="AB422" s="366"/>
      <c r="AC422" s="366"/>
      <c r="AD422" s="366"/>
      <c r="AE422" s="366"/>
      <c r="AF422" s="366"/>
      <c r="AG422" s="366"/>
      <c r="AH422" s="366"/>
      <c r="AI422" s="366"/>
      <c r="AJ422" s="366"/>
      <c r="AK422" s="366"/>
    </row>
    <row r="423" spans="1:37" ht="12.75">
      <c r="A423" s="366"/>
      <c r="B423" s="366"/>
      <c r="C423" s="367"/>
      <c r="D423" s="366"/>
      <c r="E423" s="366"/>
      <c r="F423" s="366"/>
      <c r="G423" s="366"/>
      <c r="H423" s="366"/>
      <c r="I423" s="366"/>
      <c r="J423" s="366"/>
      <c r="K423" s="366"/>
      <c r="L423" s="366"/>
      <c r="M423" s="366"/>
      <c r="N423" s="366"/>
      <c r="O423" s="366"/>
      <c r="P423" s="366"/>
      <c r="Q423" s="366"/>
      <c r="R423" s="366"/>
      <c r="S423" s="366"/>
      <c r="T423" s="366"/>
      <c r="U423" s="366"/>
      <c r="V423" s="366"/>
      <c r="W423" s="366"/>
      <c r="X423" s="366"/>
      <c r="Y423" s="366"/>
      <c r="Z423" s="366"/>
      <c r="AA423" s="366"/>
      <c r="AB423" s="366"/>
      <c r="AC423" s="366"/>
      <c r="AD423" s="366"/>
      <c r="AE423" s="366"/>
      <c r="AF423" s="366"/>
      <c r="AG423" s="366"/>
      <c r="AH423" s="366"/>
      <c r="AI423" s="366"/>
      <c r="AJ423" s="366"/>
      <c r="AK423" s="366"/>
    </row>
    <row r="424" spans="1:37" ht="12.75">
      <c r="A424" s="366"/>
      <c r="B424" s="366"/>
      <c r="C424" s="367"/>
      <c r="D424" s="366"/>
      <c r="E424" s="366"/>
      <c r="F424" s="366"/>
      <c r="G424" s="366"/>
      <c r="H424" s="366"/>
      <c r="I424" s="366"/>
      <c r="J424" s="366"/>
      <c r="K424" s="366"/>
      <c r="L424" s="366"/>
      <c r="M424" s="366"/>
      <c r="N424" s="366"/>
      <c r="O424" s="366"/>
      <c r="P424" s="366"/>
      <c r="Q424" s="366"/>
      <c r="R424" s="366"/>
      <c r="S424" s="366"/>
      <c r="T424" s="366"/>
      <c r="U424" s="366"/>
      <c r="V424" s="366"/>
      <c r="W424" s="366"/>
      <c r="X424" s="366"/>
      <c r="Y424" s="366"/>
      <c r="Z424" s="366"/>
      <c r="AA424" s="366"/>
      <c r="AB424" s="366"/>
      <c r="AC424" s="366"/>
      <c r="AD424" s="366"/>
      <c r="AE424" s="366"/>
      <c r="AF424" s="366"/>
      <c r="AG424" s="366"/>
      <c r="AH424" s="366"/>
      <c r="AI424" s="366"/>
      <c r="AJ424" s="366"/>
      <c r="AK424" s="366"/>
    </row>
    <row r="425" spans="1:37" ht="12.75">
      <c r="A425" s="366"/>
      <c r="B425" s="366"/>
      <c r="C425" s="367"/>
      <c r="D425" s="366"/>
      <c r="E425" s="366"/>
      <c r="F425" s="366"/>
      <c r="G425" s="366"/>
      <c r="H425" s="366"/>
      <c r="I425" s="366"/>
      <c r="J425" s="366"/>
      <c r="K425" s="366"/>
      <c r="L425" s="366"/>
      <c r="M425" s="366"/>
      <c r="N425" s="366"/>
      <c r="O425" s="366"/>
      <c r="P425" s="366"/>
      <c r="Q425" s="366"/>
      <c r="R425" s="366"/>
      <c r="S425" s="366"/>
      <c r="T425" s="366"/>
      <c r="U425" s="366"/>
      <c r="V425" s="366"/>
      <c r="W425" s="366"/>
      <c r="X425" s="366"/>
      <c r="Y425" s="366"/>
      <c r="Z425" s="366"/>
      <c r="AA425" s="366"/>
      <c r="AB425" s="366"/>
      <c r="AC425" s="366"/>
      <c r="AD425" s="366"/>
      <c r="AE425" s="366"/>
      <c r="AF425" s="366"/>
      <c r="AG425" s="366"/>
      <c r="AH425" s="366"/>
      <c r="AI425" s="366"/>
      <c r="AJ425" s="366"/>
      <c r="AK425" s="366"/>
    </row>
    <row r="426" spans="1:37" ht="12.75">
      <c r="A426" s="366"/>
      <c r="B426" s="366"/>
      <c r="C426" s="367"/>
      <c r="D426" s="366"/>
      <c r="E426" s="366"/>
      <c r="F426" s="366"/>
      <c r="G426" s="366"/>
      <c r="H426" s="366"/>
      <c r="I426" s="366"/>
      <c r="J426" s="366"/>
      <c r="K426" s="366"/>
      <c r="L426" s="366"/>
      <c r="M426" s="366"/>
      <c r="N426" s="366"/>
      <c r="O426" s="366"/>
      <c r="P426" s="366"/>
      <c r="Q426" s="366"/>
      <c r="R426" s="366"/>
      <c r="S426" s="366"/>
      <c r="T426" s="366"/>
      <c r="U426" s="366"/>
      <c r="V426" s="366"/>
      <c r="W426" s="366"/>
      <c r="X426" s="366"/>
      <c r="Y426" s="366"/>
      <c r="Z426" s="366"/>
      <c r="AA426" s="366"/>
      <c r="AB426" s="366"/>
      <c r="AC426" s="366"/>
      <c r="AD426" s="366"/>
      <c r="AE426" s="366"/>
      <c r="AF426" s="366"/>
      <c r="AG426" s="366"/>
      <c r="AH426" s="366"/>
      <c r="AI426" s="366"/>
      <c r="AJ426" s="366"/>
      <c r="AK426" s="366"/>
    </row>
    <row r="427" spans="1:37" ht="12.75">
      <c r="A427" s="366"/>
      <c r="B427" s="366"/>
      <c r="C427" s="367"/>
      <c r="D427" s="366"/>
      <c r="E427" s="366"/>
      <c r="F427" s="366"/>
      <c r="G427" s="366"/>
      <c r="H427" s="366"/>
      <c r="I427" s="366"/>
      <c r="J427" s="366"/>
      <c r="K427" s="366"/>
      <c r="L427" s="366"/>
      <c r="M427" s="366"/>
      <c r="N427" s="366"/>
      <c r="O427" s="366"/>
      <c r="P427" s="366"/>
      <c r="Q427" s="366"/>
      <c r="R427" s="366"/>
      <c r="S427" s="366"/>
      <c r="T427" s="366"/>
      <c r="U427" s="366"/>
      <c r="V427" s="366"/>
      <c r="W427" s="366"/>
      <c r="X427" s="366"/>
      <c r="Y427" s="366"/>
      <c r="Z427" s="366"/>
      <c r="AA427" s="366"/>
      <c r="AB427" s="366"/>
      <c r="AC427" s="366"/>
      <c r="AD427" s="366"/>
      <c r="AE427" s="366"/>
      <c r="AF427" s="366"/>
      <c r="AG427" s="366"/>
      <c r="AH427" s="366"/>
      <c r="AI427" s="366"/>
      <c r="AJ427" s="366"/>
      <c r="AK427" s="366"/>
    </row>
    <row r="428" spans="1:37" ht="12.75">
      <c r="A428" s="366"/>
      <c r="B428" s="366"/>
      <c r="C428" s="367"/>
      <c r="D428" s="366"/>
      <c r="E428" s="366"/>
      <c r="F428" s="366"/>
      <c r="G428" s="366"/>
      <c r="H428" s="366"/>
      <c r="I428" s="366"/>
      <c r="J428" s="366"/>
      <c r="K428" s="366"/>
      <c r="L428" s="366"/>
      <c r="M428" s="366"/>
      <c r="N428" s="366"/>
      <c r="O428" s="366"/>
      <c r="P428" s="366"/>
      <c r="Q428" s="366"/>
      <c r="R428" s="366"/>
      <c r="S428" s="366"/>
      <c r="T428" s="366"/>
      <c r="U428" s="366"/>
      <c r="V428" s="366"/>
      <c r="W428" s="366"/>
      <c r="X428" s="366"/>
      <c r="Y428" s="366"/>
      <c r="Z428" s="366"/>
      <c r="AA428" s="366"/>
      <c r="AB428" s="366"/>
      <c r="AC428" s="366"/>
      <c r="AD428" s="366"/>
      <c r="AE428" s="366"/>
      <c r="AF428" s="366"/>
      <c r="AG428" s="366"/>
      <c r="AH428" s="366"/>
      <c r="AI428" s="366"/>
      <c r="AJ428" s="366"/>
      <c r="AK428" s="366"/>
    </row>
    <row r="429" spans="1:37" ht="12.75">
      <c r="A429" s="366"/>
      <c r="B429" s="366"/>
      <c r="C429" s="367"/>
      <c r="D429" s="366"/>
      <c r="E429" s="366"/>
      <c r="F429" s="366"/>
      <c r="G429" s="366"/>
      <c r="H429" s="366"/>
      <c r="I429" s="366"/>
      <c r="J429" s="366"/>
      <c r="K429" s="366"/>
      <c r="L429" s="366"/>
      <c r="M429" s="366"/>
      <c r="N429" s="366"/>
      <c r="O429" s="366"/>
      <c r="P429" s="366"/>
      <c r="Q429" s="366"/>
      <c r="R429" s="366"/>
      <c r="S429" s="366"/>
      <c r="T429" s="366"/>
      <c r="U429" s="366"/>
      <c r="V429" s="366"/>
      <c r="W429" s="366"/>
      <c r="X429" s="366"/>
      <c r="Y429" s="366"/>
      <c r="Z429" s="366"/>
      <c r="AA429" s="366"/>
      <c r="AB429" s="366"/>
      <c r="AC429" s="366"/>
      <c r="AD429" s="366"/>
      <c r="AE429" s="366"/>
      <c r="AF429" s="366"/>
      <c r="AG429" s="366"/>
      <c r="AH429" s="366"/>
      <c r="AI429" s="366"/>
      <c r="AJ429" s="366"/>
      <c r="AK429" s="366"/>
    </row>
    <row r="430" spans="1:37" ht="12.75">
      <c r="A430" s="366"/>
      <c r="B430" s="366"/>
      <c r="C430" s="367"/>
      <c r="D430" s="366"/>
      <c r="E430" s="366"/>
      <c r="F430" s="366"/>
      <c r="G430" s="366"/>
      <c r="H430" s="366"/>
      <c r="I430" s="366"/>
      <c r="J430" s="366"/>
      <c r="K430" s="366"/>
      <c r="L430" s="366"/>
      <c r="M430" s="366"/>
      <c r="N430" s="366"/>
      <c r="O430" s="366"/>
      <c r="P430" s="366"/>
      <c r="Q430" s="366"/>
      <c r="R430" s="366"/>
      <c r="S430" s="366"/>
      <c r="T430" s="366"/>
      <c r="U430" s="366"/>
      <c r="V430" s="366"/>
      <c r="W430" s="366"/>
      <c r="X430" s="366"/>
      <c r="Y430" s="366"/>
      <c r="Z430" s="366"/>
      <c r="AA430" s="366"/>
      <c r="AB430" s="366"/>
      <c r="AC430" s="366"/>
      <c r="AD430" s="366"/>
      <c r="AE430" s="366"/>
      <c r="AF430" s="366"/>
      <c r="AG430" s="366"/>
      <c r="AH430" s="366"/>
      <c r="AI430" s="366"/>
      <c r="AJ430" s="366"/>
      <c r="AK430" s="366"/>
    </row>
    <row r="431" spans="1:37" ht="12.75">
      <c r="A431" s="366"/>
      <c r="B431" s="366"/>
      <c r="C431" s="367"/>
      <c r="D431" s="366"/>
      <c r="E431" s="366"/>
      <c r="F431" s="366"/>
      <c r="G431" s="366"/>
      <c r="H431" s="366"/>
      <c r="I431" s="366"/>
      <c r="J431" s="366"/>
      <c r="K431" s="366"/>
      <c r="L431" s="366"/>
      <c r="M431" s="366"/>
      <c r="N431" s="366"/>
      <c r="O431" s="366"/>
      <c r="P431" s="366"/>
      <c r="Q431" s="366"/>
      <c r="R431" s="366"/>
      <c r="S431" s="366"/>
      <c r="T431" s="366"/>
      <c r="U431" s="366"/>
      <c r="V431" s="366"/>
      <c r="W431" s="366"/>
      <c r="X431" s="366"/>
      <c r="Y431" s="366"/>
      <c r="Z431" s="366"/>
      <c r="AA431" s="366"/>
      <c r="AB431" s="366"/>
      <c r="AC431" s="366"/>
      <c r="AD431" s="366"/>
      <c r="AE431" s="366"/>
      <c r="AF431" s="366"/>
      <c r="AG431" s="366"/>
      <c r="AH431" s="366"/>
      <c r="AI431" s="366"/>
      <c r="AJ431" s="366"/>
      <c r="AK431" s="366"/>
    </row>
    <row r="432" spans="1:37" ht="12.75">
      <c r="A432" s="366"/>
      <c r="B432" s="366"/>
      <c r="C432" s="367"/>
      <c r="D432" s="366"/>
      <c r="E432" s="366"/>
      <c r="F432" s="366"/>
      <c r="G432" s="366"/>
      <c r="H432" s="366"/>
      <c r="I432" s="366"/>
      <c r="J432" s="366"/>
      <c r="K432" s="366"/>
      <c r="L432" s="366"/>
      <c r="M432" s="366"/>
      <c r="N432" s="366"/>
      <c r="O432" s="366"/>
      <c r="P432" s="366"/>
      <c r="Q432" s="366"/>
      <c r="R432" s="366"/>
      <c r="S432" s="366"/>
      <c r="T432" s="366"/>
      <c r="U432" s="366"/>
      <c r="V432" s="366"/>
      <c r="W432" s="366"/>
      <c r="X432" s="366"/>
      <c r="Y432" s="366"/>
      <c r="Z432" s="366"/>
      <c r="AA432" s="366"/>
      <c r="AB432" s="366"/>
      <c r="AC432" s="366"/>
      <c r="AD432" s="366"/>
      <c r="AE432" s="366"/>
      <c r="AF432" s="366"/>
      <c r="AG432" s="366"/>
      <c r="AH432" s="366"/>
      <c r="AI432" s="366"/>
      <c r="AJ432" s="366"/>
      <c r="AK432" s="366"/>
    </row>
    <row r="433" spans="1:37" ht="12.75">
      <c r="A433" s="366"/>
      <c r="B433" s="366"/>
      <c r="C433" s="367"/>
      <c r="D433" s="366"/>
      <c r="E433" s="366"/>
      <c r="F433" s="366"/>
      <c r="G433" s="366"/>
      <c r="H433" s="366"/>
      <c r="I433" s="366"/>
      <c r="J433" s="366"/>
      <c r="K433" s="366"/>
      <c r="L433" s="366"/>
      <c r="M433" s="366"/>
      <c r="N433" s="366"/>
      <c r="O433" s="366"/>
      <c r="P433" s="366"/>
      <c r="Q433" s="366"/>
      <c r="R433" s="366"/>
      <c r="S433" s="366"/>
      <c r="T433" s="366"/>
      <c r="U433" s="366"/>
      <c r="V433" s="366"/>
      <c r="W433" s="366"/>
      <c r="X433" s="366"/>
      <c r="Y433" s="366"/>
      <c r="Z433" s="366"/>
      <c r="AA433" s="366"/>
      <c r="AB433" s="366"/>
      <c r="AC433" s="366"/>
      <c r="AD433" s="366"/>
      <c r="AE433" s="366"/>
      <c r="AF433" s="366"/>
      <c r="AG433" s="366"/>
      <c r="AH433" s="366"/>
      <c r="AI433" s="366"/>
      <c r="AJ433" s="366"/>
      <c r="AK433" s="366"/>
    </row>
    <row r="434" spans="1:37" ht="12.75">
      <c r="A434" s="366"/>
      <c r="B434" s="366"/>
      <c r="C434" s="367"/>
      <c r="D434" s="366"/>
      <c r="E434" s="366"/>
      <c r="F434" s="366"/>
      <c r="G434" s="366"/>
      <c r="H434" s="366"/>
      <c r="I434" s="366"/>
      <c r="J434" s="366"/>
      <c r="K434" s="366"/>
      <c r="L434" s="366"/>
      <c r="M434" s="366"/>
      <c r="N434" s="366"/>
      <c r="O434" s="366"/>
      <c r="P434" s="366"/>
      <c r="Q434" s="366"/>
      <c r="R434" s="366"/>
      <c r="S434" s="366"/>
      <c r="T434" s="366"/>
      <c r="U434" s="366"/>
      <c r="V434" s="366"/>
      <c r="W434" s="366"/>
      <c r="X434" s="366"/>
      <c r="Y434" s="366"/>
      <c r="Z434" s="366"/>
      <c r="AA434" s="366"/>
      <c r="AB434" s="366"/>
      <c r="AC434" s="366"/>
      <c r="AD434" s="366"/>
      <c r="AE434" s="366"/>
      <c r="AF434" s="366"/>
      <c r="AG434" s="366"/>
      <c r="AH434" s="366"/>
      <c r="AI434" s="366"/>
      <c r="AJ434" s="366"/>
      <c r="AK434" s="366"/>
    </row>
    <row r="435" spans="1:37" ht="12.75">
      <c r="A435" s="366"/>
      <c r="B435" s="366"/>
      <c r="C435" s="367"/>
      <c r="D435" s="366"/>
      <c r="E435" s="366"/>
      <c r="F435" s="366"/>
      <c r="G435" s="366"/>
      <c r="H435" s="366"/>
      <c r="I435" s="366"/>
      <c r="J435" s="366"/>
      <c r="K435" s="366"/>
      <c r="L435" s="366"/>
      <c r="M435" s="366"/>
      <c r="N435" s="366"/>
      <c r="O435" s="366"/>
      <c r="P435" s="366"/>
      <c r="Q435" s="366"/>
      <c r="R435" s="366"/>
      <c r="S435" s="366"/>
      <c r="T435" s="366"/>
      <c r="U435" s="366"/>
      <c r="V435" s="366"/>
      <c r="W435" s="366"/>
      <c r="X435" s="366"/>
      <c r="Y435" s="366"/>
      <c r="Z435" s="366"/>
      <c r="AA435" s="366"/>
      <c r="AB435" s="366"/>
      <c r="AC435" s="366"/>
      <c r="AD435" s="366"/>
      <c r="AE435" s="366"/>
      <c r="AF435" s="366"/>
      <c r="AG435" s="366"/>
      <c r="AH435" s="366"/>
      <c r="AI435" s="366"/>
      <c r="AJ435" s="366"/>
      <c r="AK435" s="366"/>
    </row>
    <row r="436" spans="1:37" ht="12.75">
      <c r="A436" s="366"/>
      <c r="B436" s="366"/>
      <c r="C436" s="367"/>
      <c r="D436" s="366"/>
      <c r="E436" s="366"/>
      <c r="F436" s="366"/>
      <c r="G436" s="366"/>
      <c r="H436" s="366"/>
      <c r="I436" s="366"/>
      <c r="J436" s="366"/>
      <c r="K436" s="366"/>
      <c r="L436" s="366"/>
      <c r="M436" s="366"/>
      <c r="N436" s="366"/>
      <c r="O436" s="366"/>
      <c r="P436" s="366"/>
      <c r="Q436" s="366"/>
      <c r="R436" s="366"/>
      <c r="S436" s="366"/>
      <c r="T436" s="366"/>
      <c r="U436" s="366"/>
      <c r="V436" s="366"/>
      <c r="W436" s="366"/>
      <c r="X436" s="366"/>
      <c r="Y436" s="366"/>
      <c r="Z436" s="366"/>
      <c r="AA436" s="366"/>
      <c r="AB436" s="366"/>
      <c r="AC436" s="366"/>
      <c r="AD436" s="366"/>
      <c r="AE436" s="366"/>
      <c r="AF436" s="366"/>
      <c r="AG436" s="366"/>
      <c r="AH436" s="366"/>
      <c r="AI436" s="366"/>
      <c r="AJ436" s="366"/>
      <c r="AK436" s="366"/>
    </row>
    <row r="437" spans="1:37" ht="12.75">
      <c r="A437" s="366"/>
      <c r="B437" s="366"/>
      <c r="C437" s="367"/>
      <c r="D437" s="366"/>
      <c r="E437" s="366"/>
      <c r="F437" s="366"/>
      <c r="G437" s="366"/>
      <c r="H437" s="366"/>
      <c r="I437" s="366"/>
      <c r="J437" s="366"/>
      <c r="K437" s="366"/>
      <c r="L437" s="366"/>
      <c r="M437" s="366"/>
      <c r="N437" s="366"/>
      <c r="O437" s="366"/>
      <c r="P437" s="366"/>
      <c r="Q437" s="366"/>
      <c r="R437" s="366"/>
      <c r="S437" s="366"/>
      <c r="T437" s="366"/>
      <c r="U437" s="366"/>
      <c r="V437" s="366"/>
      <c r="W437" s="366"/>
      <c r="X437" s="366"/>
      <c r="Y437" s="366"/>
      <c r="Z437" s="366"/>
      <c r="AA437" s="366"/>
      <c r="AB437" s="366"/>
      <c r="AC437" s="366"/>
      <c r="AD437" s="366"/>
      <c r="AE437" s="366"/>
      <c r="AF437" s="366"/>
      <c r="AG437" s="366"/>
      <c r="AH437" s="366"/>
      <c r="AI437" s="366"/>
      <c r="AJ437" s="366"/>
      <c r="AK437" s="366"/>
    </row>
    <row r="438" spans="1:37" ht="12.75">
      <c r="A438" s="366"/>
      <c r="B438" s="366"/>
      <c r="C438" s="367"/>
      <c r="D438" s="366"/>
      <c r="E438" s="366"/>
      <c r="F438" s="366"/>
      <c r="G438" s="366"/>
      <c r="H438" s="366"/>
      <c r="I438" s="366"/>
      <c r="J438" s="366"/>
      <c r="K438" s="366"/>
      <c r="L438" s="366"/>
      <c r="M438" s="366"/>
      <c r="N438" s="366"/>
      <c r="O438" s="366"/>
      <c r="P438" s="366"/>
      <c r="Q438" s="366"/>
      <c r="R438" s="366"/>
      <c r="S438" s="366"/>
      <c r="T438" s="366"/>
      <c r="U438" s="366"/>
      <c r="V438" s="366"/>
      <c r="W438" s="366"/>
      <c r="X438" s="366"/>
      <c r="Y438" s="366"/>
      <c r="Z438" s="366"/>
      <c r="AA438" s="366"/>
      <c r="AB438" s="366"/>
      <c r="AC438" s="366"/>
      <c r="AD438" s="366"/>
      <c r="AE438" s="366"/>
      <c r="AF438" s="366"/>
      <c r="AG438" s="366"/>
      <c r="AH438" s="366"/>
      <c r="AI438" s="366"/>
      <c r="AJ438" s="366"/>
      <c r="AK438" s="366"/>
    </row>
    <row r="439" spans="1:37" ht="12.75">
      <c r="A439" s="366"/>
      <c r="B439" s="366"/>
      <c r="C439" s="367"/>
      <c r="D439" s="366"/>
      <c r="E439" s="366"/>
      <c r="F439" s="366"/>
      <c r="G439" s="366"/>
      <c r="H439" s="366"/>
      <c r="I439" s="366"/>
      <c r="J439" s="366"/>
      <c r="K439" s="366"/>
      <c r="L439" s="366"/>
      <c r="M439" s="366"/>
      <c r="N439" s="366"/>
      <c r="O439" s="366"/>
      <c r="P439" s="366"/>
      <c r="Q439" s="366"/>
      <c r="R439" s="366"/>
      <c r="S439" s="366"/>
      <c r="T439" s="366"/>
      <c r="U439" s="366"/>
      <c r="V439" s="366"/>
      <c r="W439" s="366"/>
      <c r="X439" s="366"/>
      <c r="Y439" s="366"/>
      <c r="Z439" s="366"/>
      <c r="AA439" s="366"/>
      <c r="AB439" s="366"/>
      <c r="AC439" s="366"/>
      <c r="AD439" s="366"/>
      <c r="AE439" s="366"/>
      <c r="AF439" s="366"/>
      <c r="AG439" s="366"/>
      <c r="AH439" s="366"/>
      <c r="AI439" s="366"/>
      <c r="AJ439" s="366"/>
      <c r="AK439" s="366"/>
    </row>
    <row r="440" spans="1:37" ht="12.75">
      <c r="A440" s="366"/>
      <c r="B440" s="366"/>
      <c r="C440" s="367"/>
      <c r="D440" s="366"/>
      <c r="E440" s="366"/>
      <c r="F440" s="366"/>
      <c r="G440" s="366"/>
      <c r="H440" s="366"/>
      <c r="I440" s="366"/>
      <c r="J440" s="366"/>
      <c r="K440" s="366"/>
      <c r="L440" s="366"/>
      <c r="M440" s="366"/>
      <c r="N440" s="366"/>
      <c r="O440" s="366"/>
      <c r="P440" s="366"/>
      <c r="Q440" s="366"/>
      <c r="R440" s="366"/>
      <c r="S440" s="366"/>
      <c r="T440" s="366"/>
      <c r="U440" s="366"/>
      <c r="V440" s="366"/>
      <c r="W440" s="366"/>
      <c r="X440" s="366"/>
      <c r="Y440" s="366"/>
      <c r="Z440" s="366"/>
      <c r="AA440" s="366"/>
      <c r="AB440" s="366"/>
      <c r="AC440" s="366"/>
      <c r="AD440" s="366"/>
      <c r="AE440" s="366"/>
      <c r="AF440" s="366"/>
      <c r="AG440" s="366"/>
      <c r="AH440" s="366"/>
      <c r="AI440" s="366"/>
      <c r="AJ440" s="366"/>
      <c r="AK440" s="366"/>
    </row>
    <row r="441" spans="1:37" ht="12.75">
      <c r="A441" s="366"/>
      <c r="B441" s="366"/>
      <c r="C441" s="367"/>
      <c r="D441" s="366"/>
      <c r="E441" s="366"/>
      <c r="F441" s="366"/>
      <c r="G441" s="366"/>
      <c r="H441" s="366"/>
      <c r="I441" s="366"/>
      <c r="J441" s="366"/>
      <c r="K441" s="366"/>
      <c r="L441" s="366"/>
      <c r="M441" s="366"/>
      <c r="N441" s="366"/>
      <c r="O441" s="366"/>
      <c r="P441" s="366"/>
      <c r="Q441" s="366"/>
      <c r="R441" s="366"/>
      <c r="S441" s="366"/>
      <c r="T441" s="366"/>
      <c r="U441" s="366"/>
      <c r="V441" s="366"/>
      <c r="W441" s="366"/>
      <c r="X441" s="366"/>
      <c r="Y441" s="366"/>
      <c r="Z441" s="366"/>
      <c r="AA441" s="366"/>
      <c r="AB441" s="366"/>
      <c r="AC441" s="366"/>
      <c r="AD441" s="366"/>
      <c r="AE441" s="366"/>
      <c r="AF441" s="366"/>
      <c r="AG441" s="366"/>
      <c r="AH441" s="366"/>
      <c r="AI441" s="366"/>
      <c r="AJ441" s="366"/>
      <c r="AK441" s="366"/>
    </row>
    <row r="442" spans="1:37" ht="12.75">
      <c r="A442" s="366"/>
      <c r="B442" s="366"/>
      <c r="C442" s="367"/>
      <c r="D442" s="366"/>
      <c r="E442" s="366"/>
      <c r="F442" s="366"/>
      <c r="G442" s="366"/>
      <c r="H442" s="366"/>
      <c r="I442" s="366"/>
      <c r="J442" s="366"/>
      <c r="K442" s="366"/>
      <c r="L442" s="366"/>
      <c r="M442" s="366"/>
      <c r="N442" s="366"/>
      <c r="O442" s="366"/>
      <c r="P442" s="366"/>
      <c r="Q442" s="366"/>
      <c r="R442" s="366"/>
      <c r="S442" s="366"/>
      <c r="T442" s="366"/>
      <c r="U442" s="366"/>
      <c r="V442" s="366"/>
      <c r="W442" s="366"/>
      <c r="X442" s="366"/>
      <c r="Y442" s="366"/>
      <c r="Z442" s="366"/>
      <c r="AA442" s="366"/>
      <c r="AB442" s="366"/>
      <c r="AC442" s="366"/>
      <c r="AD442" s="366"/>
      <c r="AE442" s="366"/>
      <c r="AF442" s="366"/>
      <c r="AG442" s="366"/>
      <c r="AH442" s="366"/>
      <c r="AI442" s="366"/>
      <c r="AJ442" s="366"/>
      <c r="AK442" s="366"/>
    </row>
    <row r="443" spans="1:37" ht="12.75">
      <c r="A443" s="366"/>
      <c r="B443" s="366"/>
      <c r="C443" s="367"/>
      <c r="D443" s="366"/>
      <c r="E443" s="366"/>
      <c r="F443" s="366"/>
      <c r="G443" s="366"/>
      <c r="H443" s="366"/>
      <c r="I443" s="366"/>
      <c r="J443" s="366"/>
      <c r="K443" s="366"/>
      <c r="L443" s="366"/>
      <c r="M443" s="366"/>
      <c r="N443" s="366"/>
      <c r="O443" s="366"/>
      <c r="P443" s="366"/>
      <c r="Q443" s="366"/>
      <c r="R443" s="366"/>
      <c r="S443" s="366"/>
      <c r="T443" s="366"/>
      <c r="U443" s="366"/>
      <c r="V443" s="366"/>
      <c r="W443" s="366"/>
      <c r="X443" s="366"/>
      <c r="Y443" s="366"/>
      <c r="Z443" s="366"/>
      <c r="AA443" s="366"/>
      <c r="AB443" s="366"/>
      <c r="AC443" s="366"/>
      <c r="AD443" s="366"/>
      <c r="AE443" s="366"/>
      <c r="AF443" s="366"/>
      <c r="AG443" s="366"/>
      <c r="AH443" s="366"/>
      <c r="AI443" s="366"/>
      <c r="AJ443" s="366"/>
      <c r="AK443" s="366"/>
    </row>
    <row r="444" spans="1:37" ht="12.75">
      <c r="A444" s="366"/>
      <c r="B444" s="366"/>
      <c r="C444" s="367"/>
      <c r="D444" s="366"/>
      <c r="E444" s="366"/>
      <c r="F444" s="366"/>
      <c r="G444" s="366"/>
      <c r="H444" s="366"/>
      <c r="I444" s="366"/>
      <c r="J444" s="366"/>
      <c r="K444" s="366"/>
      <c r="L444" s="366"/>
      <c r="M444" s="366"/>
      <c r="N444" s="366"/>
      <c r="O444" s="366"/>
      <c r="P444" s="366"/>
      <c r="Q444" s="366"/>
      <c r="R444" s="366"/>
      <c r="S444" s="366"/>
      <c r="T444" s="366"/>
      <c r="U444" s="366"/>
      <c r="V444" s="366"/>
      <c r="W444" s="366"/>
      <c r="X444" s="366"/>
      <c r="Y444" s="366"/>
      <c r="Z444" s="366"/>
      <c r="AA444" s="366"/>
      <c r="AB444" s="366"/>
      <c r="AC444" s="366"/>
      <c r="AD444" s="366"/>
      <c r="AE444" s="366"/>
      <c r="AF444" s="366"/>
      <c r="AG444" s="366"/>
      <c r="AH444" s="366"/>
      <c r="AI444" s="366"/>
      <c r="AJ444" s="366"/>
      <c r="AK444" s="366"/>
    </row>
    <row r="445" spans="1:37" ht="12.75">
      <c r="A445" s="366"/>
      <c r="B445" s="366"/>
      <c r="C445" s="367"/>
      <c r="D445" s="366"/>
      <c r="E445" s="366"/>
      <c r="F445" s="366"/>
      <c r="G445" s="366"/>
      <c r="H445" s="366"/>
      <c r="I445" s="366"/>
      <c r="J445" s="366"/>
      <c r="K445" s="366"/>
      <c r="L445" s="366"/>
      <c r="M445" s="366"/>
      <c r="N445" s="366"/>
      <c r="O445" s="366"/>
      <c r="P445" s="366"/>
      <c r="Q445" s="366"/>
      <c r="R445" s="366"/>
      <c r="S445" s="366"/>
      <c r="T445" s="366"/>
      <c r="U445" s="366"/>
      <c r="V445" s="366"/>
      <c r="W445" s="366"/>
      <c r="X445" s="366"/>
      <c r="Y445" s="366"/>
      <c r="Z445" s="366"/>
      <c r="AA445" s="366"/>
      <c r="AB445" s="366"/>
      <c r="AC445" s="366"/>
      <c r="AD445" s="366"/>
      <c r="AE445" s="366"/>
      <c r="AF445" s="366"/>
      <c r="AG445" s="366"/>
      <c r="AH445" s="366"/>
      <c r="AI445" s="366"/>
      <c r="AJ445" s="366"/>
      <c r="AK445" s="366"/>
    </row>
    <row r="446" spans="1:37" ht="12.75">
      <c r="A446" s="366"/>
      <c r="B446" s="366"/>
      <c r="C446" s="367"/>
      <c r="D446" s="366"/>
      <c r="E446" s="366"/>
      <c r="F446" s="366"/>
      <c r="G446" s="366"/>
      <c r="H446" s="366"/>
      <c r="I446" s="366"/>
      <c r="J446" s="366"/>
      <c r="K446" s="366"/>
      <c r="L446" s="366"/>
      <c r="M446" s="366"/>
      <c r="N446" s="366"/>
      <c r="O446" s="366"/>
      <c r="P446" s="366"/>
      <c r="Q446" s="366"/>
      <c r="R446" s="366"/>
      <c r="S446" s="366"/>
      <c r="T446" s="366"/>
      <c r="U446" s="366"/>
      <c r="V446" s="366"/>
      <c r="W446" s="366"/>
      <c r="X446" s="366"/>
      <c r="Y446" s="366"/>
      <c r="Z446" s="366"/>
      <c r="AA446" s="366"/>
      <c r="AB446" s="366"/>
      <c r="AC446" s="366"/>
      <c r="AD446" s="366"/>
      <c r="AE446" s="366"/>
      <c r="AF446" s="366"/>
      <c r="AG446" s="366"/>
      <c r="AH446" s="366"/>
      <c r="AI446" s="366"/>
      <c r="AJ446" s="366"/>
      <c r="AK446" s="366"/>
    </row>
    <row r="447" spans="1:37" ht="12.75">
      <c r="A447" s="366"/>
      <c r="B447" s="366"/>
      <c r="C447" s="367"/>
      <c r="D447" s="366"/>
      <c r="E447" s="366"/>
      <c r="F447" s="366"/>
      <c r="G447" s="366"/>
      <c r="H447" s="366"/>
      <c r="I447" s="366"/>
      <c r="J447" s="366"/>
      <c r="K447" s="366"/>
      <c r="L447" s="366"/>
      <c r="M447" s="366"/>
      <c r="N447" s="366"/>
      <c r="O447" s="366"/>
      <c r="P447" s="366"/>
      <c r="Q447" s="366"/>
      <c r="R447" s="366"/>
      <c r="S447" s="366"/>
      <c r="T447" s="366"/>
      <c r="U447" s="366"/>
      <c r="V447" s="366"/>
      <c r="W447" s="366"/>
      <c r="X447" s="366"/>
      <c r="Y447" s="366"/>
      <c r="Z447" s="366"/>
      <c r="AA447" s="366"/>
      <c r="AB447" s="366"/>
      <c r="AC447" s="366"/>
      <c r="AD447" s="366"/>
      <c r="AE447" s="366"/>
      <c r="AF447" s="366"/>
      <c r="AG447" s="366"/>
      <c r="AH447" s="366"/>
      <c r="AI447" s="366"/>
      <c r="AJ447" s="366"/>
      <c r="AK447" s="366"/>
    </row>
    <row r="448" spans="1:37" ht="12.75">
      <c r="A448" s="366"/>
      <c r="B448" s="366"/>
      <c r="C448" s="367"/>
      <c r="D448" s="366"/>
      <c r="E448" s="366"/>
      <c r="F448" s="366"/>
      <c r="G448" s="366"/>
      <c r="H448" s="366"/>
      <c r="I448" s="366"/>
      <c r="J448" s="366"/>
      <c r="K448" s="366"/>
      <c r="L448" s="366"/>
      <c r="M448" s="366"/>
      <c r="N448" s="366"/>
      <c r="O448" s="366"/>
      <c r="P448" s="366"/>
      <c r="Q448" s="366"/>
      <c r="R448" s="366"/>
      <c r="S448" s="366"/>
      <c r="T448" s="366"/>
      <c r="U448" s="366"/>
      <c r="V448" s="366"/>
      <c r="W448" s="366"/>
      <c r="X448" s="366"/>
      <c r="Y448" s="366"/>
      <c r="Z448" s="366"/>
      <c r="AA448" s="366"/>
      <c r="AB448" s="366"/>
      <c r="AC448" s="366"/>
      <c r="AD448" s="366"/>
      <c r="AE448" s="366"/>
      <c r="AF448" s="366"/>
      <c r="AG448" s="366"/>
      <c r="AH448" s="366"/>
      <c r="AI448" s="366"/>
      <c r="AJ448" s="366"/>
      <c r="AK448" s="366"/>
    </row>
    <row r="449" spans="1:37" ht="12.75">
      <c r="A449" s="366"/>
      <c r="B449" s="366"/>
      <c r="C449" s="367"/>
      <c r="D449" s="366"/>
      <c r="E449" s="366"/>
      <c r="F449" s="366"/>
      <c r="G449" s="366"/>
      <c r="H449" s="366"/>
      <c r="I449" s="366"/>
      <c r="J449" s="366"/>
      <c r="K449" s="366"/>
      <c r="L449" s="366"/>
      <c r="M449" s="366"/>
      <c r="N449" s="366"/>
      <c r="O449" s="366"/>
      <c r="P449" s="366"/>
      <c r="Q449" s="366"/>
      <c r="R449" s="366"/>
      <c r="S449" s="366"/>
      <c r="T449" s="366"/>
      <c r="U449" s="366"/>
      <c r="V449" s="366"/>
      <c r="W449" s="366"/>
      <c r="X449" s="366"/>
      <c r="Y449" s="366"/>
      <c r="Z449" s="366"/>
      <c r="AA449" s="366"/>
      <c r="AB449" s="366"/>
      <c r="AC449" s="366"/>
      <c r="AD449" s="366"/>
      <c r="AE449" s="366"/>
      <c r="AF449" s="366"/>
      <c r="AG449" s="366"/>
      <c r="AH449" s="366"/>
      <c r="AI449" s="366"/>
      <c r="AJ449" s="366"/>
      <c r="AK449" s="366"/>
    </row>
    <row r="450" spans="1:37" ht="12.75">
      <c r="A450" s="366"/>
      <c r="B450" s="366"/>
      <c r="C450" s="367"/>
      <c r="D450" s="366"/>
      <c r="E450" s="366"/>
      <c r="F450" s="366"/>
      <c r="G450" s="366"/>
      <c r="H450" s="366"/>
      <c r="I450" s="366"/>
      <c r="J450" s="366"/>
      <c r="K450" s="366"/>
      <c r="L450" s="366"/>
      <c r="M450" s="366"/>
      <c r="N450" s="366"/>
      <c r="O450" s="366"/>
      <c r="P450" s="366"/>
      <c r="Q450" s="366"/>
      <c r="R450" s="366"/>
      <c r="S450" s="366"/>
      <c r="T450" s="366"/>
      <c r="U450" s="366"/>
      <c r="V450" s="366"/>
      <c r="W450" s="366"/>
      <c r="X450" s="366"/>
      <c r="Y450" s="366"/>
      <c r="Z450" s="366"/>
      <c r="AA450" s="366"/>
      <c r="AB450" s="366"/>
      <c r="AC450" s="366"/>
      <c r="AD450" s="366"/>
      <c r="AE450" s="366"/>
      <c r="AF450" s="366"/>
      <c r="AG450" s="366"/>
      <c r="AH450" s="366"/>
      <c r="AI450" s="366"/>
      <c r="AJ450" s="366"/>
      <c r="AK450" s="366"/>
    </row>
    <row r="451" spans="1:37" ht="12.75">
      <c r="A451" s="366"/>
      <c r="B451" s="366"/>
      <c r="C451" s="367"/>
      <c r="D451" s="366"/>
      <c r="E451" s="366"/>
      <c r="F451" s="366"/>
      <c r="G451" s="366"/>
      <c r="H451" s="366"/>
      <c r="I451" s="366"/>
      <c r="J451" s="366"/>
      <c r="K451" s="366"/>
      <c r="L451" s="366"/>
      <c r="M451" s="366"/>
      <c r="N451" s="366"/>
      <c r="O451" s="366"/>
      <c r="P451" s="366"/>
      <c r="Q451" s="366"/>
      <c r="R451" s="366"/>
      <c r="S451" s="366"/>
      <c r="T451" s="366"/>
      <c r="U451" s="366"/>
      <c r="V451" s="366"/>
      <c r="W451" s="366"/>
      <c r="X451" s="366"/>
      <c r="Y451" s="366"/>
      <c r="Z451" s="366"/>
      <c r="AA451" s="366"/>
      <c r="AB451" s="366"/>
      <c r="AC451" s="366"/>
      <c r="AD451" s="366"/>
      <c r="AE451" s="366"/>
      <c r="AF451" s="366"/>
      <c r="AG451" s="366"/>
      <c r="AH451" s="366"/>
      <c r="AI451" s="366"/>
      <c r="AJ451" s="366"/>
      <c r="AK451" s="366"/>
    </row>
  </sheetData>
  <sheetProtection/>
  <mergeCells count="42">
    <mergeCell ref="K166:K167"/>
    <mergeCell ref="A1:O4"/>
    <mergeCell ref="A6:A7"/>
    <mergeCell ref="A39:J40"/>
    <mergeCell ref="A63:J64"/>
    <mergeCell ref="A65:A66"/>
    <mergeCell ref="B65:B66"/>
    <mergeCell ref="C65:C66"/>
    <mergeCell ref="D65:D66"/>
    <mergeCell ref="H65:H66"/>
    <mergeCell ref="I65:I66"/>
    <mergeCell ref="J65:J66"/>
    <mergeCell ref="A162:J162"/>
    <mergeCell ref="D166:D167"/>
    <mergeCell ref="E166:E167"/>
    <mergeCell ref="F166:F167"/>
    <mergeCell ref="G166:G167"/>
    <mergeCell ref="J166:J167"/>
    <mergeCell ref="A165:J165"/>
    <mergeCell ref="B6:B7"/>
    <mergeCell ref="C6:C7"/>
    <mergeCell ref="D6:D7"/>
    <mergeCell ref="E6:E7"/>
    <mergeCell ref="F6:F7"/>
    <mergeCell ref="G6:G7"/>
    <mergeCell ref="N6:N7"/>
    <mergeCell ref="O6:O7"/>
    <mergeCell ref="C9:C10"/>
    <mergeCell ref="I9:I10"/>
    <mergeCell ref="J9:J10"/>
    <mergeCell ref="K9:K10"/>
    <mergeCell ref="L9:L10"/>
    <mergeCell ref="M9:M10"/>
    <mergeCell ref="N9:N10"/>
    <mergeCell ref="A5:O5"/>
    <mergeCell ref="A183:F184"/>
    <mergeCell ref="A166:A167"/>
    <mergeCell ref="B166:B167"/>
    <mergeCell ref="C166:C167"/>
    <mergeCell ref="H6:H7"/>
    <mergeCell ref="K6:K7"/>
    <mergeCell ref="M6:M7"/>
  </mergeCells>
  <printOptions/>
  <pageMargins left="0.25" right="0.25" top="0.75" bottom="0.75" header="0.3" footer="0.3"/>
  <pageSetup fitToHeight="0" fitToWidth="1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45"/>
  <sheetViews>
    <sheetView view="pageBreakPreview" zoomScale="60" zoomScalePageLayoutView="0" workbookViewId="0" topLeftCell="A10">
      <selection activeCell="C23" sqref="C23"/>
    </sheetView>
  </sheetViews>
  <sheetFormatPr defaultColWidth="9.140625" defaultRowHeight="12.75"/>
  <cols>
    <col min="1" max="1" width="9.140625" style="5" customWidth="1"/>
    <col min="2" max="2" width="34.421875" style="0" bestFit="1" customWidth="1"/>
    <col min="3" max="3" width="17.00390625" style="0" bestFit="1" customWidth="1"/>
    <col min="4" max="4" width="16.57421875" style="0" bestFit="1" customWidth="1"/>
    <col min="5" max="5" width="21.421875" style="0" customWidth="1"/>
    <col min="6" max="6" width="21.57421875" style="0" customWidth="1"/>
    <col min="7" max="7" width="14.28125" style="5" customWidth="1"/>
    <col min="8" max="8" width="21.00390625" style="0" customWidth="1"/>
  </cols>
  <sheetData>
    <row r="2" ht="12.75">
      <c r="B2" s="119" t="s">
        <v>40</v>
      </c>
    </row>
    <row r="3" ht="12.75">
      <c r="B3" s="119" t="s">
        <v>688</v>
      </c>
    </row>
    <row r="5" spans="1:8" ht="27" customHeight="1" thickBot="1">
      <c r="A5" s="118" t="s">
        <v>258</v>
      </c>
      <c r="B5" s="113" t="s">
        <v>259</v>
      </c>
      <c r="C5" s="113" t="s">
        <v>562</v>
      </c>
      <c r="D5" s="113" t="s">
        <v>508</v>
      </c>
      <c r="E5" s="114" t="s">
        <v>660</v>
      </c>
      <c r="F5" s="114" t="s">
        <v>661</v>
      </c>
      <c r="G5" s="115" t="s">
        <v>442</v>
      </c>
      <c r="H5" s="114" t="s">
        <v>263</v>
      </c>
    </row>
    <row r="6" spans="1:8" ht="12.75">
      <c r="A6" s="5">
        <v>1</v>
      </c>
      <c r="B6" t="s">
        <v>662</v>
      </c>
      <c r="C6" t="s">
        <v>663</v>
      </c>
      <c r="D6" t="s">
        <v>453</v>
      </c>
      <c r="E6" s="110">
        <v>50000000</v>
      </c>
      <c r="F6" s="111">
        <v>23500000</v>
      </c>
      <c r="G6" s="112">
        <v>61620</v>
      </c>
      <c r="H6" t="s">
        <v>571</v>
      </c>
    </row>
    <row r="7" spans="1:8" ht="12.75">
      <c r="A7" s="5">
        <v>2</v>
      </c>
      <c r="B7" t="s">
        <v>664</v>
      </c>
      <c r="C7" t="s">
        <v>105</v>
      </c>
      <c r="D7" t="s">
        <v>458</v>
      </c>
      <c r="E7" s="110">
        <v>400000000</v>
      </c>
      <c r="F7" s="111">
        <v>400000000</v>
      </c>
      <c r="G7" s="112">
        <v>61620</v>
      </c>
      <c r="H7" t="s">
        <v>665</v>
      </c>
    </row>
    <row r="8" spans="1:8" ht="12.75">
      <c r="A8" s="5">
        <v>3</v>
      </c>
      <c r="B8" t="s">
        <v>666</v>
      </c>
      <c r="C8" t="s">
        <v>663</v>
      </c>
      <c r="D8" t="s">
        <v>449</v>
      </c>
      <c r="E8" s="110">
        <v>200000000</v>
      </c>
      <c r="F8" s="111">
        <v>60000000</v>
      </c>
      <c r="G8" s="112">
        <v>61624</v>
      </c>
      <c r="H8" t="s">
        <v>667</v>
      </c>
    </row>
    <row r="9" spans="1:8" ht="12.75">
      <c r="A9" s="5">
        <v>4</v>
      </c>
      <c r="B9" t="s">
        <v>668</v>
      </c>
      <c r="C9" t="s">
        <v>663</v>
      </c>
      <c r="D9" t="s">
        <v>453</v>
      </c>
      <c r="E9" s="110">
        <v>100000000</v>
      </c>
      <c r="F9" s="111">
        <v>30000000</v>
      </c>
      <c r="G9" s="112">
        <v>61697</v>
      </c>
      <c r="H9" t="s">
        <v>669</v>
      </c>
    </row>
    <row r="10" spans="1:8" ht="12.75">
      <c r="A10" s="5">
        <v>5</v>
      </c>
      <c r="B10" t="s">
        <v>670</v>
      </c>
      <c r="C10" t="s">
        <v>663</v>
      </c>
      <c r="D10" t="s">
        <v>453</v>
      </c>
      <c r="E10" s="110">
        <v>200000000</v>
      </c>
      <c r="F10" s="111">
        <v>60000000</v>
      </c>
      <c r="G10" s="112">
        <v>61698</v>
      </c>
      <c r="H10" t="s">
        <v>671</v>
      </c>
    </row>
    <row r="11" spans="1:8" ht="12.75">
      <c r="A11" s="5">
        <v>6</v>
      </c>
      <c r="B11" t="s">
        <v>672</v>
      </c>
      <c r="C11" t="s">
        <v>663</v>
      </c>
      <c r="D11" t="s">
        <v>453</v>
      </c>
      <c r="E11" s="110">
        <v>25000000</v>
      </c>
      <c r="F11" s="111">
        <v>7500000</v>
      </c>
      <c r="G11" s="112">
        <v>61707</v>
      </c>
      <c r="H11" t="s">
        <v>571</v>
      </c>
    </row>
    <row r="12" spans="1:8" ht="12.75">
      <c r="A12" s="5">
        <v>7</v>
      </c>
      <c r="B12" t="s">
        <v>644</v>
      </c>
      <c r="C12" t="s">
        <v>105</v>
      </c>
      <c r="D12" t="s">
        <v>458</v>
      </c>
      <c r="E12" s="110">
        <v>400000000</v>
      </c>
      <c r="F12" s="111">
        <v>400000000</v>
      </c>
      <c r="G12" s="112">
        <v>61713</v>
      </c>
      <c r="H12" t="s">
        <v>665</v>
      </c>
    </row>
    <row r="13" spans="1:8" ht="12.75">
      <c r="A13" s="5">
        <v>8</v>
      </c>
      <c r="B13" t="s">
        <v>673</v>
      </c>
      <c r="C13" t="s">
        <v>663</v>
      </c>
      <c r="D13" t="s">
        <v>458</v>
      </c>
      <c r="E13" s="110">
        <v>2000000000</v>
      </c>
      <c r="F13" s="111">
        <v>600000000</v>
      </c>
      <c r="G13" s="112">
        <v>61720</v>
      </c>
      <c r="H13" t="s">
        <v>674</v>
      </c>
    </row>
    <row r="14" spans="1:8" ht="12.75">
      <c r="A14" s="5">
        <v>9</v>
      </c>
      <c r="B14" t="s">
        <v>675</v>
      </c>
      <c r="C14" t="s">
        <v>663</v>
      </c>
      <c r="D14" t="s">
        <v>453</v>
      </c>
      <c r="E14" s="110">
        <v>100000000</v>
      </c>
      <c r="F14" s="111">
        <v>30000000</v>
      </c>
      <c r="G14" s="112">
        <v>61735</v>
      </c>
      <c r="H14" t="s">
        <v>676</v>
      </c>
    </row>
    <row r="15" spans="1:8" ht="12.75">
      <c r="A15" s="5">
        <v>10</v>
      </c>
      <c r="B15" t="s">
        <v>677</v>
      </c>
      <c r="C15" t="s">
        <v>663</v>
      </c>
      <c r="D15" t="s">
        <v>453</v>
      </c>
      <c r="E15" s="110">
        <v>100000000</v>
      </c>
      <c r="F15" s="111">
        <v>30000000</v>
      </c>
      <c r="G15" s="112">
        <v>61742</v>
      </c>
      <c r="H15" t="s">
        <v>678</v>
      </c>
    </row>
    <row r="16" spans="1:8" ht="12.75">
      <c r="A16" s="5">
        <v>11</v>
      </c>
      <c r="B16" t="s">
        <v>679</v>
      </c>
      <c r="C16" t="s">
        <v>663</v>
      </c>
      <c r="D16" t="s">
        <v>453</v>
      </c>
      <c r="E16" s="110">
        <v>25000000</v>
      </c>
      <c r="F16" s="111">
        <v>7500000</v>
      </c>
      <c r="G16" s="112">
        <v>61743</v>
      </c>
      <c r="H16" t="s">
        <v>595</v>
      </c>
    </row>
    <row r="17" spans="1:8" ht="12.75">
      <c r="A17" s="5">
        <v>12</v>
      </c>
      <c r="B17" t="s">
        <v>680</v>
      </c>
      <c r="C17" t="s">
        <v>663</v>
      </c>
      <c r="D17" t="s">
        <v>453</v>
      </c>
      <c r="E17" s="110">
        <v>640000000</v>
      </c>
      <c r="F17" s="111">
        <v>240000000</v>
      </c>
      <c r="G17" s="112">
        <v>61746</v>
      </c>
      <c r="H17" t="s">
        <v>681</v>
      </c>
    </row>
    <row r="18" spans="1:8" ht="12.75">
      <c r="A18" s="5">
        <v>13</v>
      </c>
      <c r="B18" t="s">
        <v>682</v>
      </c>
      <c r="C18" t="s">
        <v>663</v>
      </c>
      <c r="D18" t="s">
        <v>453</v>
      </c>
      <c r="E18" s="110">
        <v>60000000</v>
      </c>
      <c r="F18" s="111">
        <v>21000000</v>
      </c>
      <c r="G18" s="112">
        <v>61755</v>
      </c>
      <c r="H18" t="s">
        <v>665</v>
      </c>
    </row>
    <row r="19" spans="1:8" ht="12.75">
      <c r="A19" s="5">
        <v>14</v>
      </c>
      <c r="B19" t="s">
        <v>683</v>
      </c>
      <c r="C19" t="s">
        <v>663</v>
      </c>
      <c r="D19" t="s">
        <v>449</v>
      </c>
      <c r="E19" s="110">
        <v>200000000</v>
      </c>
      <c r="F19" s="111">
        <v>80000000</v>
      </c>
      <c r="G19" s="112">
        <v>61756</v>
      </c>
      <c r="H19" t="s">
        <v>571</v>
      </c>
    </row>
    <row r="20" spans="1:8" ht="12.75">
      <c r="A20" s="5">
        <v>15</v>
      </c>
      <c r="B20" t="s">
        <v>684</v>
      </c>
      <c r="C20" t="s">
        <v>663</v>
      </c>
      <c r="D20" t="s">
        <v>453</v>
      </c>
      <c r="E20" s="110">
        <v>200000000</v>
      </c>
      <c r="F20" s="111">
        <v>60000000</v>
      </c>
      <c r="G20" s="112">
        <v>61773</v>
      </c>
      <c r="H20" t="s">
        <v>669</v>
      </c>
    </row>
    <row r="21" spans="1:8" ht="12.75">
      <c r="A21" s="5">
        <v>16</v>
      </c>
      <c r="B21" t="s">
        <v>685</v>
      </c>
      <c r="C21" t="s">
        <v>105</v>
      </c>
      <c r="D21" t="s">
        <v>458</v>
      </c>
      <c r="E21" s="110">
        <v>400000000</v>
      </c>
      <c r="F21" s="110">
        <v>400000000</v>
      </c>
      <c r="G21" s="112">
        <v>61793</v>
      </c>
      <c r="H21" t="s">
        <v>665</v>
      </c>
    </row>
    <row r="22" spans="1:8" ht="12.75">
      <c r="A22" s="5">
        <v>17</v>
      </c>
      <c r="B22" t="s">
        <v>686</v>
      </c>
      <c r="C22" t="s">
        <v>663</v>
      </c>
      <c r="D22" t="s">
        <v>453</v>
      </c>
      <c r="E22" s="110">
        <v>100000000</v>
      </c>
      <c r="F22" s="110">
        <v>34000000</v>
      </c>
      <c r="G22" s="112">
        <v>61798</v>
      </c>
      <c r="H22" t="s">
        <v>595</v>
      </c>
    </row>
    <row r="23" spans="1:8" ht="12.75">
      <c r="A23" s="5">
        <v>18</v>
      </c>
      <c r="B23" t="s">
        <v>687</v>
      </c>
      <c r="C23" t="s">
        <v>663</v>
      </c>
      <c r="D23" t="s">
        <v>453</v>
      </c>
      <c r="E23" s="110">
        <v>50000000</v>
      </c>
      <c r="F23" s="110">
        <v>15000000</v>
      </c>
      <c r="G23" s="112">
        <v>61805</v>
      </c>
      <c r="H23" t="s">
        <v>595</v>
      </c>
    </row>
    <row r="24" spans="1:8" ht="13.5" thickBot="1">
      <c r="A24" s="79"/>
      <c r="B24" s="53"/>
      <c r="C24" s="53"/>
      <c r="D24" s="61" t="s">
        <v>39</v>
      </c>
      <c r="E24" s="116">
        <v>5250000000</v>
      </c>
      <c r="F24" s="117">
        <v>2498500000</v>
      </c>
      <c r="G24" s="79"/>
      <c r="H24" s="53"/>
    </row>
    <row r="25" ht="13.5" thickTop="1"/>
    <row r="26" ht="12.75">
      <c r="B26" s="119" t="s">
        <v>640</v>
      </c>
    </row>
    <row r="27" ht="12.75">
      <c r="B27" s="119" t="s">
        <v>688</v>
      </c>
    </row>
    <row r="29" spans="1:7" ht="26.25" thickBot="1">
      <c r="A29" s="118" t="s">
        <v>258</v>
      </c>
      <c r="B29" s="113" t="s">
        <v>259</v>
      </c>
      <c r="C29" s="113" t="s">
        <v>441</v>
      </c>
      <c r="D29" s="113" t="s">
        <v>508</v>
      </c>
      <c r="E29" s="113" t="s">
        <v>262</v>
      </c>
      <c r="F29" s="114" t="s">
        <v>442</v>
      </c>
      <c r="G29" s="118" t="s">
        <v>263</v>
      </c>
    </row>
    <row r="30" spans="1:7" ht="12.75">
      <c r="A30" s="5">
        <v>1</v>
      </c>
      <c r="B30" t="s">
        <v>689</v>
      </c>
      <c r="C30" t="s">
        <v>633</v>
      </c>
      <c r="D30" t="s">
        <v>449</v>
      </c>
      <c r="E30">
        <v>100000000</v>
      </c>
      <c r="F30" s="39">
        <v>61466</v>
      </c>
      <c r="G30" s="5" t="s">
        <v>690</v>
      </c>
    </row>
    <row r="31" spans="1:7" ht="12.75">
      <c r="A31" s="5">
        <v>2</v>
      </c>
      <c r="B31" t="s">
        <v>691</v>
      </c>
      <c r="C31" t="s">
        <v>648</v>
      </c>
      <c r="D31" t="s">
        <v>449</v>
      </c>
      <c r="E31">
        <v>33000000</v>
      </c>
      <c r="F31" s="39">
        <v>61472</v>
      </c>
      <c r="G31" s="5" t="s">
        <v>692</v>
      </c>
    </row>
    <row r="32" spans="1:7" ht="12.75">
      <c r="A32" s="5">
        <v>3</v>
      </c>
      <c r="B32" t="s">
        <v>632</v>
      </c>
      <c r="C32" t="s">
        <v>635</v>
      </c>
      <c r="D32" t="s">
        <v>453</v>
      </c>
      <c r="E32">
        <v>67850000</v>
      </c>
      <c r="F32" s="39">
        <v>61626</v>
      </c>
      <c r="G32" s="5" t="s">
        <v>693</v>
      </c>
    </row>
    <row r="33" spans="1:7" ht="12.75">
      <c r="A33" s="5">
        <v>4</v>
      </c>
      <c r="B33" t="s">
        <v>599</v>
      </c>
      <c r="C33" t="s">
        <v>629</v>
      </c>
      <c r="D33" t="s">
        <v>453</v>
      </c>
      <c r="E33">
        <v>60000000</v>
      </c>
      <c r="F33" s="39">
        <v>61741</v>
      </c>
      <c r="G33" s="5" t="s">
        <v>595</v>
      </c>
    </row>
    <row r="34" spans="1:7" ht="12.75">
      <c r="A34" s="5">
        <v>5</v>
      </c>
      <c r="B34" t="s">
        <v>694</v>
      </c>
      <c r="C34" t="s">
        <v>695</v>
      </c>
      <c r="D34" t="s">
        <v>449</v>
      </c>
      <c r="E34">
        <v>25326420</v>
      </c>
      <c r="F34" s="39">
        <v>61769</v>
      </c>
      <c r="G34" s="5" t="s">
        <v>595</v>
      </c>
    </row>
    <row r="35" spans="1:7" ht="12.75">
      <c r="A35" s="5">
        <v>6</v>
      </c>
      <c r="B35" t="s">
        <v>696</v>
      </c>
      <c r="C35" t="s">
        <v>637</v>
      </c>
      <c r="D35" t="s">
        <v>453</v>
      </c>
      <c r="E35">
        <v>148500000</v>
      </c>
      <c r="F35" s="39">
        <v>61770</v>
      </c>
      <c r="G35" s="5" t="s">
        <v>697</v>
      </c>
    </row>
    <row r="36" spans="1:7" ht="12.75">
      <c r="A36" s="5">
        <v>7</v>
      </c>
      <c r="B36" t="s">
        <v>698</v>
      </c>
      <c r="C36" t="s">
        <v>699</v>
      </c>
      <c r="D36" t="s">
        <v>449</v>
      </c>
      <c r="E36">
        <v>17000000</v>
      </c>
      <c r="F36" s="39">
        <v>61811</v>
      </c>
      <c r="G36" s="5" t="s">
        <v>676</v>
      </c>
    </row>
    <row r="37" spans="1:7" ht="13.5" thickBot="1">
      <c r="A37" s="79"/>
      <c r="B37" s="53"/>
      <c r="C37" s="53"/>
      <c r="D37" s="61" t="s">
        <v>39</v>
      </c>
      <c r="E37" s="61">
        <v>451676420</v>
      </c>
      <c r="F37" s="53"/>
      <c r="G37" s="79"/>
    </row>
    <row r="38" ht="13.5" thickTop="1"/>
    <row r="39" ht="12.75">
      <c r="B39" s="119" t="s">
        <v>706</v>
      </c>
    </row>
    <row r="40" ht="12.75">
      <c r="B40" s="119" t="s">
        <v>688</v>
      </c>
    </row>
    <row r="42" spans="1:6" ht="13.5" thickBot="1">
      <c r="A42" s="118" t="s">
        <v>700</v>
      </c>
      <c r="B42" s="113" t="s">
        <v>701</v>
      </c>
      <c r="C42" s="113" t="s">
        <v>702</v>
      </c>
      <c r="D42" s="113" t="s">
        <v>703</v>
      </c>
      <c r="E42" s="113" t="s">
        <v>704</v>
      </c>
      <c r="F42" s="113" t="s">
        <v>263</v>
      </c>
    </row>
    <row r="43" spans="1:6" ht="12.75">
      <c r="A43" s="5">
        <v>1</v>
      </c>
      <c r="B43" t="s">
        <v>705</v>
      </c>
      <c r="C43">
        <v>360371</v>
      </c>
      <c r="D43" s="39">
        <v>61683</v>
      </c>
      <c r="E43" t="s">
        <v>564</v>
      </c>
      <c r="F43" t="s">
        <v>678</v>
      </c>
    </row>
    <row r="44" spans="1:6" ht="12.75">
      <c r="A44" s="5">
        <v>2</v>
      </c>
      <c r="B44" t="s">
        <v>705</v>
      </c>
      <c r="C44">
        <v>138760</v>
      </c>
      <c r="D44" s="39">
        <v>61683</v>
      </c>
      <c r="E44" t="s">
        <v>564</v>
      </c>
      <c r="F44" t="s">
        <v>678</v>
      </c>
    </row>
    <row r="45" spans="1:6" ht="13.5" thickBot="1">
      <c r="A45" s="79"/>
      <c r="B45" s="61" t="s">
        <v>39</v>
      </c>
      <c r="C45" s="61">
        <v>499131</v>
      </c>
      <c r="D45" s="53"/>
      <c r="E45" s="53"/>
      <c r="F45" s="53"/>
    </row>
    <row r="46" ht="13.5" thickTop="1"/>
  </sheetData>
  <sheetProtection/>
  <printOptions/>
  <pageMargins left="0.28" right="0.16" top="1" bottom="1" header="0.5" footer="0.5"/>
  <pageSetup horizontalDpi="600" verticalDpi="600" orientation="landscape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119"/>
  <sheetViews>
    <sheetView zoomScalePageLayoutView="0" workbookViewId="0" topLeftCell="A43">
      <selection activeCell="B17" sqref="B17"/>
    </sheetView>
  </sheetViews>
  <sheetFormatPr defaultColWidth="9.140625" defaultRowHeight="12.75"/>
  <cols>
    <col min="1" max="1" width="9.140625" style="32" customWidth="1"/>
    <col min="2" max="2" width="38.28125" style="32" customWidth="1"/>
    <col min="3" max="3" width="11.7109375" style="32" customWidth="1"/>
    <col min="4" max="4" width="16.57421875" style="32" customWidth="1"/>
    <col min="5" max="5" width="20.00390625" style="32" customWidth="1"/>
    <col min="6" max="6" width="20.28125" style="35" customWidth="1"/>
    <col min="7" max="7" width="14.140625" style="32" customWidth="1"/>
    <col min="8" max="8" width="13.57421875" style="32" customWidth="1"/>
    <col min="9" max="9" width="46.00390625" style="32" customWidth="1"/>
    <col min="10" max="16384" width="9.140625" style="32" customWidth="1"/>
  </cols>
  <sheetData>
    <row r="2" ht="12.75">
      <c r="B2" s="34"/>
    </row>
    <row r="3" ht="12.75">
      <c r="B3" s="34" t="s">
        <v>40</v>
      </c>
    </row>
    <row r="4" ht="12.75">
      <c r="B4" s="34" t="s">
        <v>822</v>
      </c>
    </row>
    <row r="6" spans="1:7" ht="12.75">
      <c r="A6" s="92"/>
      <c r="B6" s="93"/>
      <c r="C6" s="97"/>
      <c r="D6" s="93"/>
      <c r="E6" s="93"/>
      <c r="F6" s="94"/>
      <c r="G6" s="93"/>
    </row>
    <row r="7" spans="1:9" ht="24.75" thickBot="1">
      <c r="A7" s="147" t="s">
        <v>700</v>
      </c>
      <c r="B7" s="148" t="s">
        <v>259</v>
      </c>
      <c r="C7" s="147" t="s">
        <v>562</v>
      </c>
      <c r="D7" s="147" t="s">
        <v>508</v>
      </c>
      <c r="E7" s="147" t="s">
        <v>660</v>
      </c>
      <c r="F7" s="147" t="s">
        <v>661</v>
      </c>
      <c r="G7" s="147" t="s">
        <v>442</v>
      </c>
      <c r="H7" s="149" t="s">
        <v>263</v>
      </c>
      <c r="I7" s="147" t="s">
        <v>816</v>
      </c>
    </row>
    <row r="8" spans="1:8" ht="12.75">
      <c r="A8" s="144">
        <v>1</v>
      </c>
      <c r="B8" s="143" t="s">
        <v>806</v>
      </c>
      <c r="C8" s="143" t="s">
        <v>802</v>
      </c>
      <c r="D8" s="143" t="s">
        <v>453</v>
      </c>
      <c r="E8" s="145">
        <v>200000000</v>
      </c>
      <c r="F8" s="145">
        <v>70000000</v>
      </c>
      <c r="G8" s="146">
        <v>61159</v>
      </c>
      <c r="H8" s="143" t="s">
        <v>12</v>
      </c>
    </row>
    <row r="9" spans="1:8" ht="12.75">
      <c r="A9" s="144">
        <v>2</v>
      </c>
      <c r="B9" s="143" t="s">
        <v>807</v>
      </c>
      <c r="C9" s="143" t="s">
        <v>802</v>
      </c>
      <c r="D9" s="143" t="s">
        <v>453</v>
      </c>
      <c r="E9" s="145">
        <v>320000000</v>
      </c>
      <c r="F9" s="145">
        <v>96000000</v>
      </c>
      <c r="G9" s="146">
        <v>61160</v>
      </c>
      <c r="H9" s="143" t="s">
        <v>12</v>
      </c>
    </row>
    <row r="10" spans="1:9" ht="24">
      <c r="A10" s="144">
        <v>3</v>
      </c>
      <c r="B10" s="143" t="s">
        <v>809</v>
      </c>
      <c r="D10" s="143" t="s">
        <v>730</v>
      </c>
      <c r="E10" s="143"/>
      <c r="F10" s="145">
        <v>270486000</v>
      </c>
      <c r="G10" s="146">
        <v>61163</v>
      </c>
      <c r="H10" s="143" t="s">
        <v>803</v>
      </c>
      <c r="I10" s="143" t="s">
        <v>823</v>
      </c>
    </row>
    <row r="11" spans="1:9" ht="12.75">
      <c r="A11" s="144">
        <v>4</v>
      </c>
      <c r="B11" s="143" t="s">
        <v>810</v>
      </c>
      <c r="C11" s="143" t="s">
        <v>663</v>
      </c>
      <c r="D11" s="143" t="s">
        <v>446</v>
      </c>
      <c r="E11" s="145">
        <v>360000000</v>
      </c>
      <c r="F11" s="145">
        <v>108000000</v>
      </c>
      <c r="G11" s="146">
        <v>61174</v>
      </c>
      <c r="H11" s="143" t="s">
        <v>697</v>
      </c>
      <c r="I11" s="143"/>
    </row>
    <row r="12" spans="1:9" ht="12.75">
      <c r="A12" s="144">
        <v>5</v>
      </c>
      <c r="B12" s="143" t="s">
        <v>818</v>
      </c>
      <c r="C12" s="143" t="s">
        <v>802</v>
      </c>
      <c r="D12" s="143" t="s">
        <v>453</v>
      </c>
      <c r="E12" s="145">
        <v>100000000</v>
      </c>
      <c r="F12" s="145">
        <v>30000000</v>
      </c>
      <c r="G12" s="146">
        <v>61211</v>
      </c>
      <c r="H12" s="143" t="s">
        <v>595</v>
      </c>
      <c r="I12" s="143"/>
    </row>
    <row r="13" spans="1:9" ht="12.75">
      <c r="A13" s="144">
        <v>6</v>
      </c>
      <c r="B13" s="143" t="s">
        <v>819</v>
      </c>
      <c r="C13" s="143" t="s">
        <v>802</v>
      </c>
      <c r="D13" s="143" t="s">
        <v>453</v>
      </c>
      <c r="E13" s="145">
        <v>100000000</v>
      </c>
      <c r="F13" s="145">
        <v>30000000</v>
      </c>
      <c r="G13" s="146">
        <v>61221</v>
      </c>
      <c r="H13" s="143" t="s">
        <v>693</v>
      </c>
      <c r="I13" s="143"/>
    </row>
    <row r="14" spans="1:8" ht="12.75">
      <c r="A14" s="144">
        <v>7</v>
      </c>
      <c r="B14" s="143" t="s">
        <v>811</v>
      </c>
      <c r="C14" s="143" t="s">
        <v>802</v>
      </c>
      <c r="D14" s="143" t="s">
        <v>453</v>
      </c>
      <c r="E14" s="145">
        <v>200100000</v>
      </c>
      <c r="F14" s="145">
        <v>66033000</v>
      </c>
      <c r="G14" s="146">
        <v>61233</v>
      </c>
      <c r="H14" s="143" t="s">
        <v>595</v>
      </c>
    </row>
    <row r="15" spans="1:8" ht="12.75">
      <c r="A15" s="144">
        <v>8</v>
      </c>
      <c r="B15" s="143" t="s">
        <v>812</v>
      </c>
      <c r="C15" s="143" t="s">
        <v>802</v>
      </c>
      <c r="D15" s="143" t="s">
        <v>804</v>
      </c>
      <c r="E15" s="145">
        <v>25000000</v>
      </c>
      <c r="F15" s="145">
        <v>10000000</v>
      </c>
      <c r="G15" s="146">
        <v>61253</v>
      </c>
      <c r="H15" s="143" t="s">
        <v>817</v>
      </c>
    </row>
    <row r="16" spans="1:8" ht="12.75">
      <c r="A16" s="144">
        <v>9</v>
      </c>
      <c r="B16" s="143" t="s">
        <v>813</v>
      </c>
      <c r="C16" s="143" t="s">
        <v>802</v>
      </c>
      <c r="D16" s="143" t="s">
        <v>804</v>
      </c>
      <c r="E16" s="145">
        <v>200000000</v>
      </c>
      <c r="F16" s="145">
        <v>74000000</v>
      </c>
      <c r="G16" s="146">
        <v>61258</v>
      </c>
      <c r="H16" s="143" t="s">
        <v>9</v>
      </c>
    </row>
    <row r="17" spans="1:8" ht="12.75">
      <c r="A17" s="144">
        <v>10</v>
      </c>
      <c r="B17" s="143" t="s">
        <v>808</v>
      </c>
      <c r="C17" s="143" t="s">
        <v>802</v>
      </c>
      <c r="D17" s="143" t="s">
        <v>453</v>
      </c>
      <c r="E17" s="145">
        <v>200000000</v>
      </c>
      <c r="F17" s="145">
        <v>60000000</v>
      </c>
      <c r="G17" s="146">
        <v>61313</v>
      </c>
      <c r="H17" s="143" t="s">
        <v>817</v>
      </c>
    </row>
    <row r="18" spans="1:8" ht="12.75">
      <c r="A18" s="144">
        <v>11</v>
      </c>
      <c r="B18" s="143" t="s">
        <v>814</v>
      </c>
      <c r="C18" s="143" t="s">
        <v>802</v>
      </c>
      <c r="D18" s="143" t="s">
        <v>453</v>
      </c>
      <c r="E18" s="145">
        <v>320000000</v>
      </c>
      <c r="F18" s="145">
        <v>96000000</v>
      </c>
      <c r="G18" s="146">
        <v>61349</v>
      </c>
      <c r="H18" s="143" t="s">
        <v>693</v>
      </c>
    </row>
    <row r="19" spans="1:8" ht="12.75">
      <c r="A19" s="144">
        <v>12</v>
      </c>
      <c r="B19" s="143" t="s">
        <v>805</v>
      </c>
      <c r="C19" s="143" t="s">
        <v>802</v>
      </c>
      <c r="D19" s="143" t="s">
        <v>458</v>
      </c>
      <c r="E19" s="145">
        <v>79089030</v>
      </c>
      <c r="F19" s="145">
        <v>79089030</v>
      </c>
      <c r="G19" s="146">
        <v>61374</v>
      </c>
      <c r="H19" s="143" t="s">
        <v>130</v>
      </c>
    </row>
    <row r="20" spans="1:9" ht="12.75">
      <c r="A20" s="144">
        <v>13</v>
      </c>
      <c r="B20" s="143" t="s">
        <v>809</v>
      </c>
      <c r="C20" s="143" t="s">
        <v>802</v>
      </c>
      <c r="D20" s="143" t="s">
        <v>730</v>
      </c>
      <c r="E20" s="143"/>
      <c r="F20" s="145">
        <v>548835840</v>
      </c>
      <c r="G20" s="146">
        <v>61391</v>
      </c>
      <c r="H20" s="143" t="s">
        <v>667</v>
      </c>
      <c r="I20" s="32" t="s">
        <v>824</v>
      </c>
    </row>
    <row r="21" spans="1:8" ht="12.75">
      <c r="A21" s="144">
        <v>14</v>
      </c>
      <c r="B21" s="143" t="s">
        <v>815</v>
      </c>
      <c r="C21" s="143" t="s">
        <v>802</v>
      </c>
      <c r="D21" s="143" t="s">
        <v>453</v>
      </c>
      <c r="E21" s="145">
        <v>200000000</v>
      </c>
      <c r="F21" s="145">
        <v>80000000</v>
      </c>
      <c r="G21" s="146">
        <v>61394</v>
      </c>
      <c r="H21" s="143" t="s">
        <v>595</v>
      </c>
    </row>
    <row r="22" spans="1:8" ht="12.75">
      <c r="A22" s="144">
        <v>15</v>
      </c>
      <c r="B22" s="143" t="s">
        <v>820</v>
      </c>
      <c r="C22" s="143" t="s">
        <v>802</v>
      </c>
      <c r="D22" s="143" t="s">
        <v>453</v>
      </c>
      <c r="E22" s="145">
        <v>200000000</v>
      </c>
      <c r="F22" s="145">
        <v>70000000</v>
      </c>
      <c r="G22" s="146">
        <v>61395</v>
      </c>
      <c r="H22" s="143" t="s">
        <v>693</v>
      </c>
    </row>
    <row r="23" spans="1:8" ht="12.75">
      <c r="A23" s="144">
        <v>16</v>
      </c>
      <c r="B23" s="143" t="s">
        <v>731</v>
      </c>
      <c r="C23" s="143" t="s">
        <v>105</v>
      </c>
      <c r="D23" s="143" t="s">
        <v>458</v>
      </c>
      <c r="E23" s="145">
        <v>300000000</v>
      </c>
      <c r="F23" s="145">
        <v>300000000</v>
      </c>
      <c r="G23" s="146">
        <v>61409</v>
      </c>
      <c r="H23" s="143" t="s">
        <v>676</v>
      </c>
    </row>
    <row r="24" spans="1:8" ht="12.75">
      <c r="A24" s="144">
        <v>17</v>
      </c>
      <c r="B24" s="143" t="s">
        <v>821</v>
      </c>
      <c r="C24" s="143" t="s">
        <v>802</v>
      </c>
      <c r="D24" s="143" t="s">
        <v>453</v>
      </c>
      <c r="E24" s="145">
        <v>100000000</v>
      </c>
      <c r="F24" s="145">
        <v>40000000</v>
      </c>
      <c r="G24" s="146">
        <v>61432</v>
      </c>
      <c r="H24" s="143" t="s">
        <v>697</v>
      </c>
    </row>
    <row r="25" spans="1:9" ht="13.5" thickBot="1">
      <c r="A25" s="150"/>
      <c r="B25" s="150"/>
      <c r="C25" s="150"/>
      <c r="D25" s="151" t="s">
        <v>39</v>
      </c>
      <c r="E25" s="152">
        <v>2904189030</v>
      </c>
      <c r="F25" s="152">
        <v>2028443870</v>
      </c>
      <c r="G25" s="153"/>
      <c r="H25" s="150"/>
      <c r="I25" s="53"/>
    </row>
    <row r="26" spans="1:7" ht="13.5" thickTop="1">
      <c r="A26" s="95"/>
      <c r="B26" s="88"/>
      <c r="C26" s="88"/>
      <c r="D26" s="88"/>
      <c r="E26" s="88"/>
      <c r="F26" s="96"/>
      <c r="G26" s="88"/>
    </row>
    <row r="27" spans="1:7" ht="12.75">
      <c r="A27" s="95"/>
      <c r="B27" s="88"/>
      <c r="C27" s="88"/>
      <c r="D27" s="88"/>
      <c r="E27" s="88"/>
      <c r="F27" s="96"/>
      <c r="G27" s="88"/>
    </row>
    <row r="28" spans="1:7" ht="12.75">
      <c r="A28" s="95"/>
      <c r="B28" s="119" t="s">
        <v>640</v>
      </c>
      <c r="C28" s="88"/>
      <c r="D28" s="88"/>
      <c r="E28" s="88"/>
      <c r="F28" s="96"/>
      <c r="G28" s="88"/>
    </row>
    <row r="29" spans="1:7" ht="12.75">
      <c r="A29" s="95"/>
      <c r="B29" s="34" t="s">
        <v>822</v>
      </c>
      <c r="C29" s="88"/>
      <c r="D29" s="88"/>
      <c r="E29" s="88"/>
      <c r="F29" s="96"/>
      <c r="G29" s="88"/>
    </row>
    <row r="30" spans="1:7" ht="15.75">
      <c r="A30" s="142"/>
      <c r="B30" s="142"/>
      <c r="C30" s="142"/>
      <c r="D30" s="142"/>
      <c r="E30" s="142"/>
      <c r="F30" s="154"/>
      <c r="G30" s="142"/>
    </row>
    <row r="31" spans="1:8" ht="13.5" thickBot="1">
      <c r="A31" s="155" t="s">
        <v>700</v>
      </c>
      <c r="B31" s="155" t="s">
        <v>259</v>
      </c>
      <c r="C31" s="155" t="s">
        <v>441</v>
      </c>
      <c r="D31" s="155" t="s">
        <v>508</v>
      </c>
      <c r="E31" s="155" t="s">
        <v>262</v>
      </c>
      <c r="F31" s="155" t="s">
        <v>442</v>
      </c>
      <c r="G31" s="155" t="s">
        <v>263</v>
      </c>
      <c r="H31" s="54"/>
    </row>
    <row r="32" spans="1:8" ht="12.75">
      <c r="A32" s="144">
        <v>1</v>
      </c>
      <c r="B32" s="143" t="s">
        <v>825</v>
      </c>
      <c r="C32" s="156">
        <v>0.042361111111111106</v>
      </c>
      <c r="D32" s="143" t="s">
        <v>449</v>
      </c>
      <c r="E32" s="143">
        <v>50000000</v>
      </c>
      <c r="F32" s="158" t="s">
        <v>849</v>
      </c>
      <c r="G32" s="143" t="s">
        <v>724</v>
      </c>
      <c r="H32" s="54"/>
    </row>
    <row r="33" spans="1:8" ht="12.75">
      <c r="A33" s="144">
        <v>2</v>
      </c>
      <c r="B33" s="143" t="s">
        <v>826</v>
      </c>
      <c r="C33" s="156">
        <v>0.042361111111111106</v>
      </c>
      <c r="D33" s="143" t="s">
        <v>449</v>
      </c>
      <c r="E33" s="143">
        <v>147809300</v>
      </c>
      <c r="F33" s="158" t="s">
        <v>849</v>
      </c>
      <c r="G33" s="143" t="s">
        <v>266</v>
      </c>
      <c r="H33" s="54"/>
    </row>
    <row r="34" spans="1:8" ht="12.75">
      <c r="A34" s="144">
        <v>3</v>
      </c>
      <c r="B34" s="143" t="s">
        <v>827</v>
      </c>
      <c r="C34" s="156">
        <v>0.08402777777777777</v>
      </c>
      <c r="D34" s="143" t="s">
        <v>453</v>
      </c>
      <c r="E34" s="143">
        <v>55000000</v>
      </c>
      <c r="F34" s="158">
        <v>61130</v>
      </c>
      <c r="G34" s="143" t="s">
        <v>595</v>
      </c>
      <c r="H34" s="54"/>
    </row>
    <row r="35" spans="1:8" ht="12.75">
      <c r="A35" s="144">
        <v>4</v>
      </c>
      <c r="B35" s="143" t="s">
        <v>828</v>
      </c>
      <c r="C35" s="156">
        <v>0.8354166666666667</v>
      </c>
      <c r="D35" s="143" t="s">
        <v>458</v>
      </c>
      <c r="E35" s="143">
        <v>178200000</v>
      </c>
      <c r="F35" s="158">
        <v>61147</v>
      </c>
      <c r="G35" s="143" t="s">
        <v>12</v>
      </c>
      <c r="H35" s="54"/>
    </row>
    <row r="36" spans="1:8" ht="12.75">
      <c r="A36" s="144">
        <v>5</v>
      </c>
      <c r="B36" s="143" t="s">
        <v>779</v>
      </c>
      <c r="C36" s="156">
        <v>0.08402777777777777</v>
      </c>
      <c r="D36" s="143" t="s">
        <v>449</v>
      </c>
      <c r="E36" s="143">
        <v>120000000</v>
      </c>
      <c r="F36" s="158">
        <v>61152</v>
      </c>
      <c r="G36" s="143" t="s">
        <v>829</v>
      </c>
      <c r="H36" s="54"/>
    </row>
    <row r="37" spans="1:8" ht="12.75">
      <c r="A37" s="144">
        <v>6</v>
      </c>
      <c r="B37" s="143" t="s">
        <v>830</v>
      </c>
      <c r="C37" s="157">
        <v>0.0007118055555555555</v>
      </c>
      <c r="D37" s="143" t="s">
        <v>453</v>
      </c>
      <c r="E37" s="143">
        <v>1209600000</v>
      </c>
      <c r="F37" s="158">
        <v>61158</v>
      </c>
      <c r="G37" s="143" t="s">
        <v>9</v>
      </c>
      <c r="H37" s="54"/>
    </row>
    <row r="38" spans="1:8" ht="12.75">
      <c r="A38" s="144">
        <v>7</v>
      </c>
      <c r="B38" s="143" t="s">
        <v>787</v>
      </c>
      <c r="C38" s="156">
        <v>0.042361111111111106</v>
      </c>
      <c r="D38" s="143" t="s">
        <v>458</v>
      </c>
      <c r="E38" s="143">
        <v>1100000000</v>
      </c>
      <c r="F38" s="158">
        <v>61161</v>
      </c>
      <c r="G38" s="143" t="s">
        <v>724</v>
      </c>
      <c r="H38" s="54"/>
    </row>
    <row r="39" spans="1:8" ht="12.75">
      <c r="A39" s="144">
        <v>8</v>
      </c>
      <c r="B39" s="143" t="s">
        <v>831</v>
      </c>
      <c r="C39" s="156">
        <v>0.042361111111111106</v>
      </c>
      <c r="D39" s="143" t="s">
        <v>449</v>
      </c>
      <c r="E39" s="143">
        <v>99000000</v>
      </c>
      <c r="F39" s="158">
        <v>61162</v>
      </c>
      <c r="G39" s="143" t="s">
        <v>832</v>
      </c>
      <c r="H39" s="54"/>
    </row>
    <row r="40" spans="1:8" ht="12.75">
      <c r="A40" s="144">
        <v>9</v>
      </c>
      <c r="B40" s="143" t="s">
        <v>847</v>
      </c>
      <c r="C40" s="156">
        <v>0.042361111111111106</v>
      </c>
      <c r="D40" s="143" t="s">
        <v>453</v>
      </c>
      <c r="E40" s="143">
        <v>45144000</v>
      </c>
      <c r="F40" s="158">
        <v>61167</v>
      </c>
      <c r="G40" s="143" t="s">
        <v>595</v>
      </c>
      <c r="H40" s="54"/>
    </row>
    <row r="41" spans="1:8" ht="12.75">
      <c r="A41" s="144">
        <v>10</v>
      </c>
      <c r="B41" s="143" t="s">
        <v>833</v>
      </c>
      <c r="C41" s="156">
        <v>0.042361111111111106</v>
      </c>
      <c r="D41" s="143" t="s">
        <v>453</v>
      </c>
      <c r="E41" s="143">
        <v>20000000</v>
      </c>
      <c r="F41" s="158">
        <v>61187</v>
      </c>
      <c r="G41" s="143" t="s">
        <v>266</v>
      </c>
      <c r="H41" s="54"/>
    </row>
    <row r="42" spans="1:8" ht="12.75">
      <c r="A42" s="144">
        <v>11</v>
      </c>
      <c r="B42" s="143" t="s">
        <v>762</v>
      </c>
      <c r="C42" s="156">
        <v>0.12569444444444444</v>
      </c>
      <c r="D42" s="143" t="s">
        <v>449</v>
      </c>
      <c r="E42" s="143">
        <v>30360000</v>
      </c>
      <c r="F42" s="158">
        <v>61216</v>
      </c>
      <c r="G42" s="143" t="s">
        <v>724</v>
      </c>
      <c r="H42" s="54"/>
    </row>
    <row r="43" spans="1:8" ht="12.75">
      <c r="A43" s="144">
        <v>12</v>
      </c>
      <c r="B43" s="143" t="s">
        <v>834</v>
      </c>
      <c r="C43" s="157">
        <v>0.0007108449074074074</v>
      </c>
      <c r="D43" s="143" t="s">
        <v>449</v>
      </c>
      <c r="E43" s="143">
        <v>117264400</v>
      </c>
      <c r="F43" s="158">
        <v>61226</v>
      </c>
      <c r="G43" s="143" t="s">
        <v>130</v>
      </c>
      <c r="H43" s="54"/>
    </row>
    <row r="44" spans="1:8" ht="12.75">
      <c r="A44" s="144">
        <v>13</v>
      </c>
      <c r="B44" s="143" t="s">
        <v>835</v>
      </c>
      <c r="C44" s="156">
        <v>0.12569444444444444</v>
      </c>
      <c r="D44" s="143" t="s">
        <v>449</v>
      </c>
      <c r="E44" s="143">
        <v>37500000</v>
      </c>
      <c r="F44" s="158">
        <v>61237</v>
      </c>
      <c r="G44" s="143" t="s">
        <v>9</v>
      </c>
      <c r="H44" s="54"/>
    </row>
    <row r="45" spans="1:8" ht="12.75">
      <c r="A45" s="144">
        <v>14</v>
      </c>
      <c r="B45" s="143" t="s">
        <v>836</v>
      </c>
      <c r="C45" s="156">
        <v>0.042361111111111106</v>
      </c>
      <c r="D45" s="143" t="s">
        <v>449</v>
      </c>
      <c r="E45" s="143">
        <v>48483600</v>
      </c>
      <c r="F45" s="158">
        <v>61251</v>
      </c>
      <c r="G45" s="143" t="s">
        <v>676</v>
      </c>
      <c r="H45" s="54"/>
    </row>
    <row r="46" spans="1:8" ht="12.75">
      <c r="A46" s="144">
        <v>15</v>
      </c>
      <c r="B46" s="143" t="s">
        <v>752</v>
      </c>
      <c r="C46" s="157">
        <v>0.0007025462962962963</v>
      </c>
      <c r="D46" s="143" t="s">
        <v>453</v>
      </c>
      <c r="E46" s="143">
        <v>48884100</v>
      </c>
      <c r="F46" s="158">
        <v>61256</v>
      </c>
      <c r="G46" s="143" t="s">
        <v>829</v>
      </c>
      <c r="H46" s="54"/>
    </row>
    <row r="47" spans="1:8" ht="12.75">
      <c r="A47" s="144">
        <v>16</v>
      </c>
      <c r="B47" s="143" t="s">
        <v>767</v>
      </c>
      <c r="C47" s="156">
        <v>0.042361111111111106</v>
      </c>
      <c r="D47" s="143" t="s">
        <v>449</v>
      </c>
      <c r="E47" s="143">
        <v>60000000</v>
      </c>
      <c r="F47" s="158">
        <v>61266</v>
      </c>
      <c r="G47" s="143" t="s">
        <v>266</v>
      </c>
      <c r="H47" s="54"/>
    </row>
    <row r="48" spans="1:8" ht="12.75">
      <c r="A48" s="144">
        <v>17</v>
      </c>
      <c r="B48" s="143" t="s">
        <v>837</v>
      </c>
      <c r="C48" s="156">
        <v>0.08402777777777777</v>
      </c>
      <c r="D48" s="143" t="s">
        <v>453</v>
      </c>
      <c r="E48" s="143">
        <v>31504900</v>
      </c>
      <c r="F48" s="158">
        <v>61294</v>
      </c>
      <c r="G48" s="143" t="s">
        <v>130</v>
      </c>
      <c r="H48" s="54"/>
    </row>
    <row r="49" spans="1:8" ht="12.75">
      <c r="A49" s="144">
        <v>18</v>
      </c>
      <c r="B49" s="143" t="s">
        <v>522</v>
      </c>
      <c r="C49" s="156">
        <v>0.12569444444444444</v>
      </c>
      <c r="D49" s="143" t="s">
        <v>458</v>
      </c>
      <c r="E49" s="143">
        <v>5000000</v>
      </c>
      <c r="F49" s="158">
        <v>61297</v>
      </c>
      <c r="G49" s="143" t="s">
        <v>724</v>
      </c>
      <c r="H49" s="54"/>
    </row>
    <row r="50" spans="1:8" ht="12.75">
      <c r="A50" s="144">
        <v>19</v>
      </c>
      <c r="B50" s="143" t="s">
        <v>838</v>
      </c>
      <c r="C50" s="157">
        <v>0.0006990740740740741</v>
      </c>
      <c r="D50" s="143" t="s">
        <v>449</v>
      </c>
      <c r="E50" s="143">
        <v>60000000</v>
      </c>
      <c r="F50" s="158">
        <v>61312</v>
      </c>
      <c r="G50" s="143" t="s">
        <v>266</v>
      </c>
      <c r="H50" s="54"/>
    </row>
    <row r="51" spans="1:8" ht="12.75">
      <c r="A51" s="144">
        <v>20</v>
      </c>
      <c r="B51" s="143" t="s">
        <v>839</v>
      </c>
      <c r="C51" s="157">
        <v>0.0007118055555555555</v>
      </c>
      <c r="D51" s="143" t="s">
        <v>449</v>
      </c>
      <c r="E51" s="143">
        <v>60000000</v>
      </c>
      <c r="F51" s="158">
        <v>61313</v>
      </c>
      <c r="G51" s="143" t="s">
        <v>266</v>
      </c>
      <c r="H51" s="54"/>
    </row>
    <row r="52" spans="1:8" ht="12.75">
      <c r="A52" s="144">
        <v>21</v>
      </c>
      <c r="B52" s="143" t="s">
        <v>840</v>
      </c>
      <c r="C52" s="156">
        <v>0.042361111111111106</v>
      </c>
      <c r="D52" s="143" t="s">
        <v>453</v>
      </c>
      <c r="E52" s="143">
        <v>50000000</v>
      </c>
      <c r="F52" s="158">
        <v>61321</v>
      </c>
      <c r="G52" s="143" t="s">
        <v>724</v>
      </c>
      <c r="H52" s="54"/>
    </row>
    <row r="53" spans="1:8" ht="12.75">
      <c r="A53" s="144">
        <v>22</v>
      </c>
      <c r="B53" s="143" t="s">
        <v>841</v>
      </c>
      <c r="C53" s="157">
        <v>0.0007118055555555555</v>
      </c>
      <c r="D53" s="143" t="s">
        <v>453</v>
      </c>
      <c r="E53" s="143">
        <v>90750000</v>
      </c>
      <c r="F53" s="158">
        <v>61326</v>
      </c>
      <c r="G53" s="143" t="s">
        <v>676</v>
      </c>
      <c r="H53" s="54"/>
    </row>
    <row r="54" spans="1:8" ht="12.75">
      <c r="A54" s="144">
        <v>23</v>
      </c>
      <c r="B54" s="143" t="s">
        <v>842</v>
      </c>
      <c r="C54" s="157">
        <v>0.006972222222222221</v>
      </c>
      <c r="D54" s="143" t="s">
        <v>458</v>
      </c>
      <c r="E54" s="143">
        <v>390000000</v>
      </c>
      <c r="F54" s="158">
        <v>61332</v>
      </c>
      <c r="G54" s="143" t="s">
        <v>829</v>
      </c>
      <c r="H54" s="54"/>
    </row>
    <row r="55" spans="1:8" ht="12.75">
      <c r="A55" s="144">
        <v>24</v>
      </c>
      <c r="B55" s="143" t="s">
        <v>848</v>
      </c>
      <c r="C55" s="156">
        <v>0.042361111111111106</v>
      </c>
      <c r="D55" s="143" t="s">
        <v>453</v>
      </c>
      <c r="E55" s="143">
        <v>320000000</v>
      </c>
      <c r="F55" s="158">
        <v>61345</v>
      </c>
      <c r="G55" s="143" t="s">
        <v>676</v>
      </c>
      <c r="H55" s="54"/>
    </row>
    <row r="56" spans="1:8" ht="12.75">
      <c r="A56" s="144">
        <v>25</v>
      </c>
      <c r="B56" s="143" t="s">
        <v>843</v>
      </c>
      <c r="C56" s="157">
        <v>0.0007118055555555555</v>
      </c>
      <c r="D56" s="143" t="s">
        <v>453</v>
      </c>
      <c r="E56" s="143">
        <v>63684900</v>
      </c>
      <c r="F56" s="158">
        <v>61346</v>
      </c>
      <c r="G56" s="143" t="s">
        <v>266</v>
      </c>
      <c r="H56" s="54"/>
    </row>
    <row r="57" spans="1:8" ht="12.75">
      <c r="A57" s="144">
        <v>26</v>
      </c>
      <c r="B57" s="143" t="s">
        <v>698</v>
      </c>
      <c r="C57" s="156">
        <v>0.8354166666666667</v>
      </c>
      <c r="D57" s="143" t="s">
        <v>449</v>
      </c>
      <c r="E57" s="143">
        <v>15600000</v>
      </c>
      <c r="F57" s="158">
        <v>61366</v>
      </c>
      <c r="G57" s="143" t="s">
        <v>676</v>
      </c>
      <c r="H57" s="54"/>
    </row>
    <row r="58" spans="1:8" ht="12.75">
      <c r="A58" s="144">
        <v>27</v>
      </c>
      <c r="B58" s="143" t="s">
        <v>579</v>
      </c>
      <c r="C58" s="157">
        <v>0.006968854166666667</v>
      </c>
      <c r="D58" s="143" t="s">
        <v>458</v>
      </c>
      <c r="E58" s="143">
        <v>348350000</v>
      </c>
      <c r="F58" s="158">
        <v>61369</v>
      </c>
      <c r="G58" s="143" t="s">
        <v>829</v>
      </c>
      <c r="H58" s="54"/>
    </row>
    <row r="59" spans="1:8" ht="12.75">
      <c r="A59" s="144">
        <v>28</v>
      </c>
      <c r="B59" s="143" t="s">
        <v>585</v>
      </c>
      <c r="C59" s="156">
        <v>0.2534722222222222</v>
      </c>
      <c r="D59" s="143" t="s">
        <v>449</v>
      </c>
      <c r="E59" s="143">
        <v>105000000</v>
      </c>
      <c r="F59" s="158">
        <v>61376</v>
      </c>
      <c r="G59" s="143" t="s">
        <v>595</v>
      </c>
      <c r="H59" s="54"/>
    </row>
    <row r="60" spans="1:8" ht="12.75">
      <c r="A60" s="144">
        <v>29</v>
      </c>
      <c r="B60" s="143" t="s">
        <v>844</v>
      </c>
      <c r="C60" s="156">
        <v>0.042361111111111106</v>
      </c>
      <c r="D60" s="143" t="s">
        <v>453</v>
      </c>
      <c r="E60" s="143">
        <v>30600000</v>
      </c>
      <c r="F60" s="158">
        <v>61398</v>
      </c>
      <c r="G60" s="143" t="s">
        <v>724</v>
      </c>
      <c r="H60" s="54"/>
    </row>
    <row r="61" spans="1:8" ht="12.75">
      <c r="A61" s="144">
        <v>30</v>
      </c>
      <c r="B61" s="143" t="s">
        <v>845</v>
      </c>
      <c r="C61" s="156">
        <v>0.2138888888888889</v>
      </c>
      <c r="D61" s="143" t="s">
        <v>449</v>
      </c>
      <c r="E61" s="143">
        <v>61600000</v>
      </c>
      <c r="F61" s="158">
        <v>61405</v>
      </c>
      <c r="G61" s="143" t="s">
        <v>676</v>
      </c>
      <c r="H61" s="54"/>
    </row>
    <row r="62" spans="1:8" ht="12.75">
      <c r="A62" s="144">
        <v>31</v>
      </c>
      <c r="B62" s="143" t="s">
        <v>846</v>
      </c>
      <c r="C62" s="156">
        <v>0.08402777777777777</v>
      </c>
      <c r="D62" s="143" t="s">
        <v>446</v>
      </c>
      <c r="E62" s="143">
        <v>50000000</v>
      </c>
      <c r="F62" s="158">
        <v>61416</v>
      </c>
      <c r="G62" s="143" t="s">
        <v>724</v>
      </c>
      <c r="H62" s="54"/>
    </row>
    <row r="63" spans="1:8" ht="13.5" thickBot="1">
      <c r="A63" s="150"/>
      <c r="B63" s="150"/>
      <c r="C63" s="150"/>
      <c r="D63" s="159" t="s">
        <v>39</v>
      </c>
      <c r="E63" s="151">
        <v>5049335200</v>
      </c>
      <c r="F63" s="160"/>
      <c r="G63" s="150"/>
      <c r="H63" s="54"/>
    </row>
    <row r="64" spans="1:8" ht="13.5" thickTop="1">
      <c r="A64" s="98"/>
      <c r="B64" s="84"/>
      <c r="C64" s="101"/>
      <c r="D64" s="84"/>
      <c r="E64" s="84"/>
      <c r="F64" s="158"/>
      <c r="G64" s="84"/>
      <c r="H64" s="54"/>
    </row>
    <row r="65" spans="1:8" ht="12.75">
      <c r="A65" s="98"/>
      <c r="B65" s="84"/>
      <c r="C65" s="101"/>
      <c r="D65" s="84"/>
      <c r="E65" s="84"/>
      <c r="F65" s="99"/>
      <c r="G65" s="84"/>
      <c r="H65" s="54"/>
    </row>
    <row r="66" spans="1:8" ht="12.75">
      <c r="A66" s="98"/>
      <c r="B66" s="84"/>
      <c r="C66" s="101"/>
      <c r="D66" s="84"/>
      <c r="E66" s="84"/>
      <c r="F66" s="99"/>
      <c r="G66" s="84"/>
      <c r="H66" s="54"/>
    </row>
    <row r="67" spans="1:8" ht="12.75">
      <c r="A67" s="98"/>
      <c r="B67" s="84"/>
      <c r="C67" s="101"/>
      <c r="D67" s="84"/>
      <c r="E67" s="84"/>
      <c r="F67" s="99"/>
      <c r="G67" s="84"/>
      <c r="H67" s="54"/>
    </row>
    <row r="68" spans="1:8" ht="12.75">
      <c r="A68" s="98"/>
      <c r="B68" s="84"/>
      <c r="C68" s="101"/>
      <c r="D68" s="84"/>
      <c r="E68" s="84"/>
      <c r="F68" s="99"/>
      <c r="G68" s="84"/>
      <c r="H68" s="54"/>
    </row>
    <row r="69" spans="1:8" ht="12.75">
      <c r="A69" s="98"/>
      <c r="B69" s="84"/>
      <c r="C69" s="101"/>
      <c r="D69" s="84"/>
      <c r="E69" s="84"/>
      <c r="F69" s="99"/>
      <c r="G69" s="84"/>
      <c r="H69" s="54"/>
    </row>
    <row r="70" spans="1:8" ht="12.75">
      <c r="A70" s="98"/>
      <c r="B70" s="84"/>
      <c r="C70" s="101"/>
      <c r="D70" s="84"/>
      <c r="E70" s="84"/>
      <c r="F70" s="99"/>
      <c r="G70" s="84"/>
      <c r="H70" s="54"/>
    </row>
    <row r="71" spans="1:8" ht="12.75">
      <c r="A71" s="98"/>
      <c r="B71" s="84"/>
      <c r="C71" s="101"/>
      <c r="D71" s="84"/>
      <c r="E71" s="84"/>
      <c r="F71" s="99"/>
      <c r="G71" s="84"/>
      <c r="H71" s="54"/>
    </row>
    <row r="72" spans="1:8" ht="12.75">
      <c r="A72" s="98"/>
      <c r="B72" s="84"/>
      <c r="C72" s="101"/>
      <c r="D72" s="84"/>
      <c r="E72" s="84"/>
      <c r="F72" s="99"/>
      <c r="G72" s="84"/>
      <c r="H72" s="54"/>
    </row>
    <row r="73" spans="1:8" ht="12.75">
      <c r="A73" s="98"/>
      <c r="B73" s="84"/>
      <c r="C73" s="101"/>
      <c r="D73" s="84"/>
      <c r="E73" s="84"/>
      <c r="F73" s="99"/>
      <c r="G73" s="84"/>
      <c r="H73" s="54"/>
    </row>
    <row r="74" spans="1:8" ht="12.75">
      <c r="A74" s="98"/>
      <c r="B74" s="84"/>
      <c r="C74" s="106"/>
      <c r="D74" s="84"/>
      <c r="E74" s="84"/>
      <c r="F74" s="99"/>
      <c r="G74" s="84"/>
      <c r="H74" s="54"/>
    </row>
    <row r="75" spans="1:8" ht="12.75">
      <c r="A75" s="98"/>
      <c r="B75" s="84"/>
      <c r="C75" s="106"/>
      <c r="D75" s="84"/>
      <c r="E75" s="84"/>
      <c r="F75" s="99"/>
      <c r="G75" s="84"/>
      <c r="H75" s="54"/>
    </row>
    <row r="76" spans="1:8" ht="12.75">
      <c r="A76" s="98"/>
      <c r="B76" s="84"/>
      <c r="C76" s="106"/>
      <c r="D76" s="84"/>
      <c r="E76" s="84"/>
      <c r="F76" s="99"/>
      <c r="G76" s="84"/>
      <c r="H76" s="54"/>
    </row>
    <row r="77" spans="1:8" ht="12.75">
      <c r="A77" s="98"/>
      <c r="B77" s="84"/>
      <c r="C77" s="106"/>
      <c r="D77" s="84"/>
      <c r="E77" s="84"/>
      <c r="F77" s="99"/>
      <c r="G77" s="84"/>
      <c r="H77" s="54"/>
    </row>
    <row r="78" spans="1:8" ht="12.75">
      <c r="A78" s="84"/>
      <c r="B78" s="41"/>
      <c r="C78" s="84"/>
      <c r="D78" s="41"/>
      <c r="E78" s="41"/>
      <c r="F78" s="84"/>
      <c r="G78" s="84"/>
      <c r="H78" s="54"/>
    </row>
    <row r="79" spans="1:8" ht="12.75">
      <c r="A79" s="54"/>
      <c r="B79" s="54"/>
      <c r="C79" s="54"/>
      <c r="D79" s="54"/>
      <c r="E79" s="54"/>
      <c r="F79" s="73"/>
      <c r="G79" s="54"/>
      <c r="H79" s="54"/>
    </row>
    <row r="80" spans="1:8" ht="12.75">
      <c r="A80" s="54"/>
      <c r="B80" s="54"/>
      <c r="C80" s="54"/>
      <c r="D80" s="54"/>
      <c r="E80" s="54"/>
      <c r="F80" s="73"/>
      <c r="G80" s="54"/>
      <c r="H80" s="54"/>
    </row>
    <row r="81" spans="1:8" ht="12.75">
      <c r="A81" s="54"/>
      <c r="B81" s="54"/>
      <c r="C81" s="54"/>
      <c r="D81" s="54"/>
      <c r="E81" s="54"/>
      <c r="F81" s="73"/>
      <c r="G81" s="54"/>
      <c r="H81" s="54"/>
    </row>
    <row r="82" spans="1:8" ht="12.75">
      <c r="A82" s="54"/>
      <c r="B82" s="54"/>
      <c r="C82" s="54"/>
      <c r="D82" s="54"/>
      <c r="E82" s="54"/>
      <c r="F82" s="73"/>
      <c r="G82" s="54"/>
      <c r="H82" s="54"/>
    </row>
    <row r="83" spans="1:8" ht="12.75">
      <c r="A83" s="54"/>
      <c r="B83" s="54"/>
      <c r="C83" s="54"/>
      <c r="D83" s="54"/>
      <c r="E83" s="54"/>
      <c r="F83" s="73"/>
      <c r="G83" s="54"/>
      <c r="H83" s="54"/>
    </row>
    <row r="84" spans="1:8" ht="12.75">
      <c r="A84" s="54"/>
      <c r="B84" s="54"/>
      <c r="C84" s="54"/>
      <c r="D84" s="54"/>
      <c r="E84" s="54"/>
      <c r="F84" s="73"/>
      <c r="G84" s="54"/>
      <c r="H84" s="54"/>
    </row>
    <row r="85" spans="1:8" ht="12.75">
      <c r="A85" s="54"/>
      <c r="B85" s="54"/>
      <c r="C85" s="54"/>
      <c r="D85" s="54"/>
      <c r="E85" s="54"/>
      <c r="F85" s="73"/>
      <c r="G85" s="54"/>
      <c r="H85" s="54"/>
    </row>
    <row r="86" spans="1:8" ht="12.75">
      <c r="A86" s="54"/>
      <c r="B86" s="54"/>
      <c r="C86" s="54"/>
      <c r="D86" s="54"/>
      <c r="E86" s="54"/>
      <c r="F86" s="73"/>
      <c r="G86" s="54"/>
      <c r="H86" s="54"/>
    </row>
    <row r="87" spans="1:8" ht="12.75">
      <c r="A87" s="54"/>
      <c r="B87" s="54"/>
      <c r="C87" s="54"/>
      <c r="D87" s="54"/>
      <c r="E87" s="54"/>
      <c r="F87" s="73"/>
      <c r="G87" s="54"/>
      <c r="H87" s="54"/>
    </row>
    <row r="88" spans="1:8" ht="12.75">
      <c r="A88" s="54"/>
      <c r="B88" s="54"/>
      <c r="C88" s="54"/>
      <c r="D88" s="54"/>
      <c r="E88" s="54"/>
      <c r="F88" s="73"/>
      <c r="G88" s="54"/>
      <c r="H88" s="54"/>
    </row>
    <row r="89" spans="1:8" ht="12.75">
      <c r="A89" s="54"/>
      <c r="B89" s="54"/>
      <c r="C89" s="54"/>
      <c r="D89" s="54"/>
      <c r="E89" s="54"/>
      <c r="F89" s="73"/>
      <c r="G89" s="54"/>
      <c r="H89" s="54"/>
    </row>
    <row r="90" spans="1:8" ht="12.75">
      <c r="A90" s="54"/>
      <c r="B90" s="54"/>
      <c r="C90" s="54"/>
      <c r="D90" s="54"/>
      <c r="E90" s="54"/>
      <c r="F90" s="73"/>
      <c r="G90" s="54"/>
      <c r="H90" s="54"/>
    </row>
    <row r="91" spans="1:8" ht="12.75">
      <c r="A91" s="54"/>
      <c r="B91" s="54"/>
      <c r="C91" s="54"/>
      <c r="D91" s="54"/>
      <c r="E91" s="54"/>
      <c r="F91" s="73"/>
      <c r="G91" s="54"/>
      <c r="H91" s="54"/>
    </row>
    <row r="92" spans="1:8" ht="12.75">
      <c r="A92" s="54"/>
      <c r="B92" s="54"/>
      <c r="C92" s="54"/>
      <c r="D92" s="54"/>
      <c r="E92" s="54"/>
      <c r="F92" s="73"/>
      <c r="G92" s="54"/>
      <c r="H92" s="54"/>
    </row>
    <row r="93" spans="1:8" ht="12.75">
      <c r="A93" s="54"/>
      <c r="B93" s="54"/>
      <c r="C93" s="54"/>
      <c r="D93" s="54"/>
      <c r="E93" s="54"/>
      <c r="F93" s="73"/>
      <c r="G93" s="54"/>
      <c r="H93" s="54"/>
    </row>
    <row r="94" spans="1:8" ht="12.75">
      <c r="A94" s="54"/>
      <c r="B94" s="54"/>
      <c r="C94" s="54"/>
      <c r="D94" s="54"/>
      <c r="E94" s="54"/>
      <c r="F94" s="73"/>
      <c r="G94" s="54"/>
      <c r="H94" s="54"/>
    </row>
    <row r="95" spans="1:8" ht="12.75">
      <c r="A95" s="54"/>
      <c r="B95" s="54"/>
      <c r="C95" s="54"/>
      <c r="D95" s="54"/>
      <c r="E95" s="54"/>
      <c r="F95" s="73"/>
      <c r="G95" s="54"/>
      <c r="H95" s="54"/>
    </row>
    <row r="96" spans="1:8" ht="12.75">
      <c r="A96" s="54"/>
      <c r="B96" s="54"/>
      <c r="C96" s="54"/>
      <c r="D96" s="54"/>
      <c r="E96" s="54"/>
      <c r="F96" s="73"/>
      <c r="G96" s="54"/>
      <c r="H96" s="54"/>
    </row>
    <row r="97" spans="1:8" ht="12.75">
      <c r="A97" s="54"/>
      <c r="B97" s="54"/>
      <c r="C97" s="54"/>
      <c r="D97" s="54"/>
      <c r="E97" s="54"/>
      <c r="F97" s="73"/>
      <c r="G97" s="54"/>
      <c r="H97" s="54"/>
    </row>
    <row r="98" spans="1:8" ht="12.75">
      <c r="A98" s="54"/>
      <c r="B98" s="54"/>
      <c r="C98" s="54"/>
      <c r="D98" s="54"/>
      <c r="E98" s="54"/>
      <c r="F98" s="73"/>
      <c r="G98" s="54"/>
      <c r="H98" s="54"/>
    </row>
    <row r="99" spans="1:8" ht="12.75">
      <c r="A99" s="54"/>
      <c r="B99" s="54"/>
      <c r="C99" s="54"/>
      <c r="D99" s="54"/>
      <c r="E99" s="54"/>
      <c r="F99" s="73"/>
      <c r="G99" s="54"/>
      <c r="H99" s="54"/>
    </row>
    <row r="100" spans="1:8" ht="12.75">
      <c r="A100" s="54"/>
      <c r="B100" s="54"/>
      <c r="C100" s="54"/>
      <c r="D100" s="54"/>
      <c r="E100" s="54"/>
      <c r="F100" s="73"/>
      <c r="G100" s="54"/>
      <c r="H100" s="54"/>
    </row>
    <row r="101" spans="1:8" ht="12.75">
      <c r="A101" s="54"/>
      <c r="B101" s="54"/>
      <c r="C101" s="54"/>
      <c r="D101" s="54"/>
      <c r="E101" s="54"/>
      <c r="F101" s="73"/>
      <c r="G101" s="54"/>
      <c r="H101" s="54"/>
    </row>
    <row r="102" spans="1:8" ht="12.75">
      <c r="A102" s="54"/>
      <c r="B102" s="54"/>
      <c r="C102" s="54"/>
      <c r="D102" s="54"/>
      <c r="E102" s="54"/>
      <c r="F102" s="73"/>
      <c r="G102" s="54"/>
      <c r="H102" s="54"/>
    </row>
    <row r="103" spans="1:8" ht="12.75">
      <c r="A103" s="54"/>
      <c r="B103" s="54"/>
      <c r="C103" s="54"/>
      <c r="D103" s="54"/>
      <c r="E103" s="54"/>
      <c r="F103" s="73"/>
      <c r="G103" s="54"/>
      <c r="H103" s="54"/>
    </row>
    <row r="104" spans="1:8" ht="12.75">
      <c r="A104" s="54"/>
      <c r="B104" s="54"/>
      <c r="C104" s="54"/>
      <c r="D104" s="54"/>
      <c r="E104" s="54"/>
      <c r="F104" s="73"/>
      <c r="G104" s="54"/>
      <c r="H104" s="54"/>
    </row>
    <row r="105" spans="1:8" ht="12.75">
      <c r="A105" s="54"/>
      <c r="B105" s="54"/>
      <c r="C105" s="54"/>
      <c r="D105" s="54"/>
      <c r="E105" s="54"/>
      <c r="F105" s="73"/>
      <c r="G105" s="54"/>
      <c r="H105" s="54"/>
    </row>
    <row r="106" spans="1:8" ht="12.75">
      <c r="A106" s="54"/>
      <c r="B106" s="54"/>
      <c r="C106" s="54"/>
      <c r="D106" s="54"/>
      <c r="E106" s="54"/>
      <c r="F106" s="73"/>
      <c r="G106" s="54"/>
      <c r="H106" s="54"/>
    </row>
    <row r="107" spans="1:8" ht="12.75">
      <c r="A107" s="54"/>
      <c r="B107" s="54"/>
      <c r="C107" s="54"/>
      <c r="D107" s="54"/>
      <c r="E107" s="54"/>
      <c r="F107" s="73"/>
      <c r="G107" s="54"/>
      <c r="H107" s="54"/>
    </row>
    <row r="108" spans="1:8" ht="12.75">
      <c r="A108" s="54"/>
      <c r="B108" s="54"/>
      <c r="C108" s="54"/>
      <c r="D108" s="54"/>
      <c r="E108" s="54"/>
      <c r="F108" s="73"/>
      <c r="G108" s="54"/>
      <c r="H108" s="54"/>
    </row>
    <row r="109" spans="1:8" ht="12.75">
      <c r="A109" s="54"/>
      <c r="B109" s="54"/>
      <c r="C109" s="54"/>
      <c r="D109" s="54"/>
      <c r="E109" s="54"/>
      <c r="F109" s="73"/>
      <c r="G109" s="54"/>
      <c r="H109" s="54"/>
    </row>
    <row r="110" spans="1:8" ht="12.75">
      <c r="A110" s="54"/>
      <c r="B110" s="54"/>
      <c r="C110" s="54"/>
      <c r="D110" s="54"/>
      <c r="E110" s="54"/>
      <c r="F110" s="73"/>
      <c r="G110" s="54"/>
      <c r="H110" s="54"/>
    </row>
    <row r="111" spans="1:8" ht="12.75">
      <c r="A111" s="54"/>
      <c r="B111" s="54"/>
      <c r="C111" s="54"/>
      <c r="D111" s="54"/>
      <c r="E111" s="54"/>
      <c r="F111" s="73"/>
      <c r="G111" s="54"/>
      <c r="H111" s="54"/>
    </row>
    <row r="112" spans="1:8" ht="12.75">
      <c r="A112" s="54"/>
      <c r="B112" s="54"/>
      <c r="C112" s="54"/>
      <c r="D112" s="54"/>
      <c r="E112" s="54"/>
      <c r="F112" s="73"/>
      <c r="G112" s="54"/>
      <c r="H112" s="54"/>
    </row>
    <row r="113" spans="1:8" ht="12.75">
      <c r="A113" s="54"/>
      <c r="B113" s="54"/>
      <c r="C113" s="54"/>
      <c r="D113" s="54"/>
      <c r="E113" s="54"/>
      <c r="F113" s="73"/>
      <c r="G113" s="54"/>
      <c r="H113" s="54"/>
    </row>
    <row r="114" spans="1:8" ht="12.75">
      <c r="A114" s="54"/>
      <c r="B114" s="54"/>
      <c r="C114" s="54"/>
      <c r="D114" s="54"/>
      <c r="E114" s="54"/>
      <c r="F114" s="73"/>
      <c r="G114" s="54"/>
      <c r="H114" s="54"/>
    </row>
    <row r="115" spans="1:8" ht="12.75">
      <c r="A115" s="54"/>
      <c r="B115" s="54"/>
      <c r="C115" s="54"/>
      <c r="D115" s="54"/>
      <c r="E115" s="54"/>
      <c r="F115" s="73"/>
      <c r="G115" s="54"/>
      <c r="H115" s="54"/>
    </row>
    <row r="116" spans="1:8" ht="12.75">
      <c r="A116" s="54"/>
      <c r="B116" s="54"/>
      <c r="C116" s="54"/>
      <c r="D116" s="54"/>
      <c r="E116" s="54"/>
      <c r="F116" s="73"/>
      <c r="G116" s="54"/>
      <c r="H116" s="54"/>
    </row>
    <row r="117" spans="1:8" ht="12.75">
      <c r="A117" s="54"/>
      <c r="B117" s="54"/>
      <c r="C117" s="54"/>
      <c r="D117" s="54"/>
      <c r="E117" s="54"/>
      <c r="F117" s="73"/>
      <c r="G117" s="54"/>
      <c r="H117" s="54"/>
    </row>
    <row r="118" spans="1:8" ht="12.75">
      <c r="A118" s="54"/>
      <c r="B118" s="54"/>
      <c r="C118" s="54"/>
      <c r="D118" s="54"/>
      <c r="E118" s="54"/>
      <c r="F118" s="73"/>
      <c r="G118" s="54"/>
      <c r="H118" s="54"/>
    </row>
    <row r="119" spans="1:8" ht="12.75">
      <c r="A119" s="54"/>
      <c r="B119" s="54"/>
      <c r="C119" s="54"/>
      <c r="D119" s="54"/>
      <c r="E119" s="54"/>
      <c r="F119" s="73"/>
      <c r="G119" s="54"/>
      <c r="H119" s="54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89"/>
  <sheetViews>
    <sheetView zoomScalePageLayoutView="0" workbookViewId="0" topLeftCell="A64">
      <selection activeCell="B66" sqref="B66"/>
    </sheetView>
  </sheetViews>
  <sheetFormatPr defaultColWidth="9.140625" defaultRowHeight="12.75"/>
  <cols>
    <col min="1" max="1" width="9.140625" style="32" customWidth="1"/>
    <col min="2" max="2" width="35.8515625" style="32" customWidth="1"/>
    <col min="3" max="3" width="18.7109375" style="32" customWidth="1"/>
    <col min="4" max="4" width="18.8515625" style="32" customWidth="1"/>
    <col min="5" max="5" width="14.140625" style="32" customWidth="1"/>
    <col min="6" max="6" width="18.8515625" style="32" bestFit="1" customWidth="1"/>
    <col min="7" max="7" width="19.421875" style="32" bestFit="1" customWidth="1"/>
    <col min="8" max="8" width="15.00390625" style="32" customWidth="1"/>
    <col min="9" max="16384" width="9.140625" style="32" customWidth="1"/>
  </cols>
  <sheetData>
    <row r="2" ht="12.75">
      <c r="B2" s="34" t="s">
        <v>40</v>
      </c>
    </row>
    <row r="3" ht="12.75">
      <c r="B3" s="34" t="s">
        <v>610</v>
      </c>
    </row>
    <row r="5" spans="1:8" s="58" customFormat="1" ht="12.75">
      <c r="A5" s="69" t="s">
        <v>258</v>
      </c>
      <c r="B5" s="64" t="s">
        <v>259</v>
      </c>
      <c r="C5" s="64" t="s">
        <v>260</v>
      </c>
      <c r="D5" s="64" t="s">
        <v>508</v>
      </c>
      <c r="E5" s="66" t="s">
        <v>261</v>
      </c>
      <c r="F5" s="66" t="s">
        <v>262</v>
      </c>
      <c r="G5" s="69" t="s">
        <v>442</v>
      </c>
      <c r="H5" s="64" t="s">
        <v>263</v>
      </c>
    </row>
    <row r="6" spans="1:8" s="58" customFormat="1" ht="12.75">
      <c r="A6" s="70"/>
      <c r="B6" s="40"/>
      <c r="C6" s="40" t="s">
        <v>264</v>
      </c>
      <c r="D6" s="40"/>
      <c r="G6" s="40" t="s">
        <v>38</v>
      </c>
      <c r="H6" s="40"/>
    </row>
    <row r="7" spans="1:8" s="58" customFormat="1" ht="13.5" thickBot="1">
      <c r="A7" s="71"/>
      <c r="B7" s="67"/>
      <c r="C7" s="67"/>
      <c r="D7" s="67"/>
      <c r="E7" s="68"/>
      <c r="F7" s="68"/>
      <c r="G7" s="67"/>
      <c r="H7" s="67"/>
    </row>
    <row r="8" spans="1:8" ht="12.75">
      <c r="A8" s="73">
        <v>1</v>
      </c>
      <c r="B8" s="54" t="s">
        <v>565</v>
      </c>
      <c r="C8" s="54" t="s">
        <v>7</v>
      </c>
      <c r="D8" s="54" t="s">
        <v>453</v>
      </c>
      <c r="E8" s="32">
        <v>135440</v>
      </c>
      <c r="F8" s="32">
        <v>13544000</v>
      </c>
      <c r="G8" s="77" t="s">
        <v>566</v>
      </c>
      <c r="H8" s="54" t="s">
        <v>266</v>
      </c>
    </row>
    <row r="9" spans="1:8" ht="12.75">
      <c r="A9" s="73">
        <v>2</v>
      </c>
      <c r="B9" s="54" t="s">
        <v>567</v>
      </c>
      <c r="C9" s="54" t="s">
        <v>7</v>
      </c>
      <c r="D9" s="54" t="s">
        <v>453</v>
      </c>
      <c r="E9" s="32">
        <v>81800</v>
      </c>
      <c r="F9" s="32">
        <v>8180000</v>
      </c>
      <c r="G9" s="77">
        <v>60769</v>
      </c>
      <c r="H9" s="54" t="s">
        <v>266</v>
      </c>
    </row>
    <row r="10" spans="1:8" ht="12.75">
      <c r="A10" s="73">
        <v>3</v>
      </c>
      <c r="B10" s="54" t="s">
        <v>568</v>
      </c>
      <c r="C10" s="54" t="s">
        <v>7</v>
      </c>
      <c r="D10" s="54" t="s">
        <v>446</v>
      </c>
      <c r="E10" s="32">
        <v>1080000</v>
      </c>
      <c r="F10" s="32">
        <v>108000000</v>
      </c>
      <c r="G10" s="77">
        <v>60783</v>
      </c>
      <c r="H10" s="54" t="s">
        <v>12</v>
      </c>
    </row>
    <row r="11" spans="1:8" ht="12.75">
      <c r="A11" s="73">
        <v>4</v>
      </c>
      <c r="B11" s="54" t="s">
        <v>569</v>
      </c>
      <c r="C11" s="54" t="s">
        <v>7</v>
      </c>
      <c r="D11" s="54" t="s">
        <v>453</v>
      </c>
      <c r="E11" s="32">
        <v>960000</v>
      </c>
      <c r="F11" s="32">
        <v>96000000</v>
      </c>
      <c r="G11" s="77">
        <v>60789</v>
      </c>
      <c r="H11" s="54" t="s">
        <v>12</v>
      </c>
    </row>
    <row r="12" spans="1:8" ht="12.75">
      <c r="A12" s="73">
        <v>5</v>
      </c>
      <c r="B12" s="54" t="s">
        <v>570</v>
      </c>
      <c r="C12" s="54" t="s">
        <v>7</v>
      </c>
      <c r="D12" s="54" t="s">
        <v>453</v>
      </c>
      <c r="E12" s="32">
        <v>91800</v>
      </c>
      <c r="F12" s="32">
        <v>9180000</v>
      </c>
      <c r="G12" s="77">
        <v>60801</v>
      </c>
      <c r="H12" s="54" t="s">
        <v>571</v>
      </c>
    </row>
    <row r="13" spans="1:8" ht="12.75">
      <c r="A13" s="73">
        <v>6</v>
      </c>
      <c r="B13" s="54" t="s">
        <v>572</v>
      </c>
      <c r="C13" s="54" t="s">
        <v>7</v>
      </c>
      <c r="D13" s="54" t="s">
        <v>453</v>
      </c>
      <c r="E13" s="32">
        <v>245000</v>
      </c>
      <c r="F13" s="32">
        <v>24500000</v>
      </c>
      <c r="G13" s="77">
        <v>60808</v>
      </c>
      <c r="H13" s="54" t="s">
        <v>130</v>
      </c>
    </row>
    <row r="14" spans="1:8" ht="12.75">
      <c r="A14" s="73">
        <v>7</v>
      </c>
      <c r="B14" s="54" t="s">
        <v>573</v>
      </c>
      <c r="C14" s="54" t="s">
        <v>7</v>
      </c>
      <c r="D14" s="54" t="s">
        <v>453</v>
      </c>
      <c r="E14" s="32">
        <v>150000</v>
      </c>
      <c r="F14" s="32">
        <v>15000000</v>
      </c>
      <c r="G14" s="77">
        <v>60818</v>
      </c>
      <c r="H14" s="54" t="s">
        <v>12</v>
      </c>
    </row>
    <row r="15" spans="1:8" ht="12.75">
      <c r="A15" s="73">
        <v>8</v>
      </c>
      <c r="B15" s="54" t="s">
        <v>574</v>
      </c>
      <c r="C15" s="54" t="s">
        <v>7</v>
      </c>
      <c r="D15" s="54" t="s">
        <v>453</v>
      </c>
      <c r="E15" s="32">
        <v>60000</v>
      </c>
      <c r="F15" s="32">
        <v>6000000</v>
      </c>
      <c r="G15" s="77">
        <v>60831</v>
      </c>
      <c r="H15" s="54" t="s">
        <v>12</v>
      </c>
    </row>
    <row r="16" spans="1:8" ht="12.75">
      <c r="A16" s="73">
        <v>9</v>
      </c>
      <c r="B16" s="54" t="s">
        <v>575</v>
      </c>
      <c r="C16" s="54" t="s">
        <v>7</v>
      </c>
      <c r="D16" s="54" t="s">
        <v>453</v>
      </c>
      <c r="E16" s="32">
        <v>400000</v>
      </c>
      <c r="F16" s="32">
        <v>40000000</v>
      </c>
      <c r="G16" s="77">
        <v>60876</v>
      </c>
      <c r="H16" s="54" t="s">
        <v>130</v>
      </c>
    </row>
    <row r="17" spans="1:8" ht="12.75">
      <c r="A17" s="73">
        <v>10</v>
      </c>
      <c r="B17" s="84" t="s">
        <v>576</v>
      </c>
      <c r="C17" s="54" t="s">
        <v>7</v>
      </c>
      <c r="D17" s="84" t="s">
        <v>453</v>
      </c>
      <c r="E17" s="32">
        <v>600000</v>
      </c>
      <c r="F17" s="32">
        <v>60000000</v>
      </c>
      <c r="G17" s="77">
        <v>60899</v>
      </c>
      <c r="H17" s="84" t="s">
        <v>266</v>
      </c>
    </row>
    <row r="18" spans="1:8" ht="12.75">
      <c r="A18" s="73">
        <v>11</v>
      </c>
      <c r="B18" s="32" t="s">
        <v>577</v>
      </c>
      <c r="C18" s="54" t="s">
        <v>7</v>
      </c>
      <c r="D18" s="32" t="s">
        <v>453</v>
      </c>
      <c r="E18" s="32">
        <v>150000</v>
      </c>
      <c r="F18" s="32">
        <v>15000000</v>
      </c>
      <c r="G18" s="77">
        <v>60905</v>
      </c>
      <c r="H18" s="32" t="s">
        <v>578</v>
      </c>
    </row>
    <row r="19" spans="1:8" ht="12.75">
      <c r="A19" s="73">
        <v>12</v>
      </c>
      <c r="B19" s="32" t="s">
        <v>579</v>
      </c>
      <c r="C19" s="54" t="s">
        <v>7</v>
      </c>
      <c r="D19" s="32" t="s">
        <v>458</v>
      </c>
      <c r="E19" s="32">
        <v>715000</v>
      </c>
      <c r="F19" s="32">
        <v>71500000</v>
      </c>
      <c r="G19" s="77">
        <v>60912</v>
      </c>
      <c r="H19" s="32" t="s">
        <v>540</v>
      </c>
    </row>
    <row r="20" spans="1:8" ht="12.75">
      <c r="A20" s="35">
        <v>13</v>
      </c>
      <c r="B20" s="32" t="s">
        <v>580</v>
      </c>
      <c r="C20" s="32" t="s">
        <v>7</v>
      </c>
      <c r="D20" s="32" t="s">
        <v>453</v>
      </c>
      <c r="E20" s="32">
        <v>3000000</v>
      </c>
      <c r="F20" s="32">
        <v>300000000</v>
      </c>
      <c r="G20" s="77">
        <v>60925</v>
      </c>
      <c r="H20" s="32" t="s">
        <v>12</v>
      </c>
    </row>
    <row r="21" spans="1:8" ht="12.75">
      <c r="A21" s="35">
        <v>14</v>
      </c>
      <c r="B21" s="85" t="s">
        <v>581</v>
      </c>
      <c r="C21" s="84" t="s">
        <v>7</v>
      </c>
      <c r="D21" s="85" t="s">
        <v>453</v>
      </c>
      <c r="E21" s="32">
        <v>600000</v>
      </c>
      <c r="F21" s="32">
        <v>60000000</v>
      </c>
      <c r="G21" s="77">
        <v>60932</v>
      </c>
      <c r="H21" s="85" t="s">
        <v>266</v>
      </c>
    </row>
    <row r="22" spans="1:8" ht="12.75">
      <c r="A22" s="35">
        <v>15</v>
      </c>
      <c r="B22" s="85" t="s">
        <v>582</v>
      </c>
      <c r="C22" s="84" t="s">
        <v>7</v>
      </c>
      <c r="D22" s="85" t="s">
        <v>458</v>
      </c>
      <c r="E22" s="32">
        <v>9600000</v>
      </c>
      <c r="F22" s="32">
        <v>960000000</v>
      </c>
      <c r="G22" s="77">
        <v>60932</v>
      </c>
      <c r="H22" s="85" t="s">
        <v>266</v>
      </c>
    </row>
    <row r="23" spans="1:8" ht="12.75">
      <c r="A23" s="35">
        <v>16</v>
      </c>
      <c r="B23" s="85" t="s">
        <v>583</v>
      </c>
      <c r="C23" s="84" t="s">
        <v>7</v>
      </c>
      <c r="D23" s="85" t="s">
        <v>446</v>
      </c>
      <c r="E23" s="32">
        <v>1080000</v>
      </c>
      <c r="F23" s="32">
        <v>108000000</v>
      </c>
      <c r="G23" s="77">
        <v>60933</v>
      </c>
      <c r="H23" s="85" t="s">
        <v>12</v>
      </c>
    </row>
    <row r="24" spans="1:8" ht="12.75">
      <c r="A24" s="35">
        <v>17</v>
      </c>
      <c r="B24" s="85" t="s">
        <v>584</v>
      </c>
      <c r="C24" s="84" t="s">
        <v>7</v>
      </c>
      <c r="D24" s="85" t="s">
        <v>446</v>
      </c>
      <c r="E24" s="32">
        <v>1080000</v>
      </c>
      <c r="F24" s="32">
        <v>108000000</v>
      </c>
      <c r="G24" s="77">
        <v>60933</v>
      </c>
      <c r="H24" s="85" t="s">
        <v>130</v>
      </c>
    </row>
    <row r="25" spans="1:8" ht="12.75">
      <c r="A25" s="35">
        <v>18</v>
      </c>
      <c r="B25" s="85" t="s">
        <v>585</v>
      </c>
      <c r="C25" s="84" t="s">
        <v>7</v>
      </c>
      <c r="D25" s="85" t="s">
        <v>449</v>
      </c>
      <c r="E25" s="32">
        <v>420000</v>
      </c>
      <c r="F25" s="32">
        <v>42000000</v>
      </c>
      <c r="G25" s="77" t="s">
        <v>586</v>
      </c>
      <c r="H25" s="85" t="s">
        <v>12</v>
      </c>
    </row>
    <row r="26" spans="1:8" ht="12.75">
      <c r="A26" s="35">
        <v>19</v>
      </c>
      <c r="B26" s="85" t="s">
        <v>587</v>
      </c>
      <c r="C26" s="84" t="s">
        <v>7</v>
      </c>
      <c r="D26" s="85" t="s">
        <v>449</v>
      </c>
      <c r="E26" s="32">
        <v>600000</v>
      </c>
      <c r="F26" s="32">
        <v>60000000</v>
      </c>
      <c r="G26" s="77">
        <v>60992</v>
      </c>
      <c r="H26" s="85" t="s">
        <v>266</v>
      </c>
    </row>
    <row r="27" spans="1:8" ht="12.75">
      <c r="A27" s="35">
        <v>20</v>
      </c>
      <c r="B27" s="85" t="s">
        <v>588</v>
      </c>
      <c r="C27" s="84" t="s">
        <v>7</v>
      </c>
      <c r="D27" s="85" t="s">
        <v>449</v>
      </c>
      <c r="E27" s="32">
        <v>330000</v>
      </c>
      <c r="F27" s="32">
        <v>33000000</v>
      </c>
      <c r="G27" s="77">
        <v>61012</v>
      </c>
      <c r="H27" s="85" t="s">
        <v>130</v>
      </c>
    </row>
    <row r="28" spans="1:8" ht="12.75">
      <c r="A28" s="86">
        <v>21</v>
      </c>
      <c r="B28" s="85" t="s">
        <v>589</v>
      </c>
      <c r="C28" s="84" t="s">
        <v>7</v>
      </c>
      <c r="D28" s="85" t="s">
        <v>453</v>
      </c>
      <c r="E28" s="32">
        <v>350000</v>
      </c>
      <c r="F28" s="32">
        <v>35000000</v>
      </c>
      <c r="G28" s="87">
        <v>61013</v>
      </c>
      <c r="H28" s="85" t="s">
        <v>266</v>
      </c>
    </row>
    <row r="29" spans="1:8" ht="12.75">
      <c r="A29" s="86">
        <v>22</v>
      </c>
      <c r="B29" s="84" t="s">
        <v>590</v>
      </c>
      <c r="C29" s="84" t="s">
        <v>7</v>
      </c>
      <c r="D29" s="84" t="s">
        <v>453</v>
      </c>
      <c r="E29" s="32">
        <v>230000</v>
      </c>
      <c r="F29" s="32">
        <v>23000000</v>
      </c>
      <c r="G29" s="87">
        <v>61017</v>
      </c>
      <c r="H29" s="85" t="s">
        <v>12</v>
      </c>
    </row>
    <row r="30" spans="1:8" ht="12.75">
      <c r="A30" s="86">
        <v>23</v>
      </c>
      <c r="B30" s="84" t="s">
        <v>591</v>
      </c>
      <c r="C30" s="84" t="s">
        <v>7</v>
      </c>
      <c r="D30" s="84" t="s">
        <v>449</v>
      </c>
      <c r="E30" s="32">
        <v>400000</v>
      </c>
      <c r="F30" s="32">
        <v>40000000</v>
      </c>
      <c r="G30" s="87">
        <v>61013</v>
      </c>
      <c r="H30" s="85" t="s">
        <v>130</v>
      </c>
    </row>
    <row r="31" spans="1:8" ht="12.75">
      <c r="A31" s="86">
        <v>24</v>
      </c>
      <c r="B31" s="84" t="s">
        <v>592</v>
      </c>
      <c r="C31" s="84" t="s">
        <v>7</v>
      </c>
      <c r="D31" s="84" t="s">
        <v>449</v>
      </c>
      <c r="E31" s="32">
        <v>400000</v>
      </c>
      <c r="F31" s="32">
        <v>40000000</v>
      </c>
      <c r="G31" s="87">
        <v>61039</v>
      </c>
      <c r="H31" s="85" t="s">
        <v>12</v>
      </c>
    </row>
    <row r="32" spans="1:8" ht="12.75">
      <c r="A32" s="86">
        <v>25</v>
      </c>
      <c r="B32" s="84" t="s">
        <v>593</v>
      </c>
      <c r="C32" s="84" t="s">
        <v>7</v>
      </c>
      <c r="D32" s="84" t="s">
        <v>449</v>
      </c>
      <c r="E32" s="32">
        <v>196000</v>
      </c>
      <c r="F32" s="32">
        <v>19600000</v>
      </c>
      <c r="G32" s="87">
        <v>61047</v>
      </c>
      <c r="H32" s="85" t="s">
        <v>571</v>
      </c>
    </row>
    <row r="33" spans="1:8" ht="12.75">
      <c r="A33" s="86">
        <v>26</v>
      </c>
      <c r="B33" s="84" t="s">
        <v>594</v>
      </c>
      <c r="C33" s="84" t="s">
        <v>7</v>
      </c>
      <c r="D33" s="84" t="s">
        <v>453</v>
      </c>
      <c r="E33" s="32">
        <v>980000</v>
      </c>
      <c r="F33" s="32">
        <v>98000000</v>
      </c>
      <c r="G33" s="87">
        <v>61048</v>
      </c>
      <c r="H33" s="85" t="s">
        <v>595</v>
      </c>
    </row>
    <row r="34" spans="1:8" ht="12.75">
      <c r="A34" s="86">
        <v>27</v>
      </c>
      <c r="B34" s="88" t="s">
        <v>596</v>
      </c>
      <c r="C34" s="84" t="s">
        <v>7</v>
      </c>
      <c r="D34" s="84" t="s">
        <v>449</v>
      </c>
      <c r="E34" s="32">
        <v>300000</v>
      </c>
      <c r="F34" s="32">
        <v>30000000</v>
      </c>
      <c r="G34" s="87">
        <v>61062</v>
      </c>
      <c r="H34" s="85" t="s">
        <v>266</v>
      </c>
    </row>
    <row r="35" spans="1:8" ht="12.75">
      <c r="A35" s="86">
        <v>28</v>
      </c>
      <c r="B35" s="88" t="s">
        <v>597</v>
      </c>
      <c r="C35" s="84" t="s">
        <v>7</v>
      </c>
      <c r="D35" s="84" t="s">
        <v>453</v>
      </c>
      <c r="E35" s="32">
        <v>936000</v>
      </c>
      <c r="F35" s="32">
        <v>93600000</v>
      </c>
      <c r="G35" s="87">
        <v>61063</v>
      </c>
      <c r="H35" s="85" t="s">
        <v>595</v>
      </c>
    </row>
    <row r="36" spans="1:8" ht="12.75">
      <c r="A36" s="86">
        <v>29</v>
      </c>
      <c r="B36" s="88" t="s">
        <v>598</v>
      </c>
      <c r="C36" s="84" t="s">
        <v>7</v>
      </c>
      <c r="D36" s="84" t="s">
        <v>449</v>
      </c>
      <c r="E36" s="32">
        <v>600000</v>
      </c>
      <c r="F36" s="32">
        <v>60000000</v>
      </c>
      <c r="G36" s="87">
        <v>61072</v>
      </c>
      <c r="H36" s="85" t="s">
        <v>571</v>
      </c>
    </row>
    <row r="37" spans="1:8" ht="12.75">
      <c r="A37" s="86">
        <v>30</v>
      </c>
      <c r="B37" s="88" t="s">
        <v>599</v>
      </c>
      <c r="C37" s="84" t="s">
        <v>7</v>
      </c>
      <c r="D37" s="84" t="s">
        <v>453</v>
      </c>
      <c r="E37" s="32">
        <v>120000</v>
      </c>
      <c r="F37" s="32">
        <v>12000000</v>
      </c>
      <c r="G37" s="87">
        <v>61074</v>
      </c>
      <c r="H37" s="85" t="s">
        <v>595</v>
      </c>
    </row>
    <row r="38" spans="1:8" ht="12.75">
      <c r="A38" s="86">
        <v>31</v>
      </c>
      <c r="B38" s="88" t="s">
        <v>600</v>
      </c>
      <c r="C38" s="84" t="s">
        <v>7</v>
      </c>
      <c r="D38" s="84" t="s">
        <v>449</v>
      </c>
      <c r="E38" s="32">
        <v>384000</v>
      </c>
      <c r="F38" s="32">
        <v>38400000</v>
      </c>
      <c r="G38" s="87">
        <v>61077</v>
      </c>
      <c r="H38" s="85" t="s">
        <v>601</v>
      </c>
    </row>
    <row r="39" spans="1:8" ht="12.75">
      <c r="A39" s="86">
        <v>32</v>
      </c>
      <c r="B39" s="88" t="s">
        <v>602</v>
      </c>
      <c r="C39" s="84" t="s">
        <v>7</v>
      </c>
      <c r="D39" s="84" t="s">
        <v>453</v>
      </c>
      <c r="E39" s="32">
        <v>392000</v>
      </c>
      <c r="F39" s="32">
        <v>39200000</v>
      </c>
      <c r="G39" s="87">
        <v>61077</v>
      </c>
      <c r="H39" s="85" t="s">
        <v>603</v>
      </c>
    </row>
    <row r="40" spans="1:8" ht="12.75">
      <c r="A40" s="86">
        <v>33</v>
      </c>
      <c r="B40" s="88" t="s">
        <v>604</v>
      </c>
      <c r="C40" s="84" t="s">
        <v>7</v>
      </c>
      <c r="D40" s="84" t="s">
        <v>453</v>
      </c>
      <c r="E40" s="32">
        <v>940000</v>
      </c>
      <c r="F40" s="32">
        <v>94000000</v>
      </c>
      <c r="G40" s="87">
        <v>61078</v>
      </c>
      <c r="H40" s="85" t="s">
        <v>266</v>
      </c>
    </row>
    <row r="41" spans="1:8" ht="12.75">
      <c r="A41" s="86">
        <v>34</v>
      </c>
      <c r="B41" s="88" t="s">
        <v>605</v>
      </c>
      <c r="C41" s="84" t="s">
        <v>7</v>
      </c>
      <c r="D41" s="84" t="s">
        <v>453</v>
      </c>
      <c r="E41" s="32">
        <v>60000</v>
      </c>
      <c r="F41" s="32">
        <v>6000000</v>
      </c>
      <c r="G41" s="87">
        <v>61080</v>
      </c>
      <c r="H41" s="85" t="s">
        <v>578</v>
      </c>
    </row>
    <row r="42" spans="1:8" ht="12.75">
      <c r="A42" s="86">
        <v>35</v>
      </c>
      <c r="B42" s="88" t="s">
        <v>606</v>
      </c>
      <c r="C42" s="84" t="s">
        <v>7</v>
      </c>
      <c r="D42" s="84" t="s">
        <v>453</v>
      </c>
      <c r="E42" s="32">
        <v>2920000</v>
      </c>
      <c r="F42" s="32">
        <v>292000000</v>
      </c>
      <c r="G42" s="87">
        <v>61083</v>
      </c>
      <c r="H42" s="85" t="s">
        <v>266</v>
      </c>
    </row>
    <row r="43" spans="1:8" ht="12.75">
      <c r="A43" s="86">
        <v>36</v>
      </c>
      <c r="B43" s="88" t="s">
        <v>607</v>
      </c>
      <c r="C43" s="84" t="s">
        <v>7</v>
      </c>
      <c r="D43" s="84" t="s">
        <v>449</v>
      </c>
      <c r="E43" s="32">
        <v>560000</v>
      </c>
      <c r="F43" s="32">
        <v>56000000</v>
      </c>
      <c r="G43" s="87">
        <v>61086</v>
      </c>
      <c r="H43" s="85" t="s">
        <v>578</v>
      </c>
    </row>
    <row r="44" spans="1:8" ht="12.75">
      <c r="A44" s="86">
        <v>37</v>
      </c>
      <c r="B44" s="88" t="s">
        <v>608</v>
      </c>
      <c r="C44" s="84" t="s">
        <v>7</v>
      </c>
      <c r="D44" s="84" t="s">
        <v>453</v>
      </c>
      <c r="E44" s="32">
        <v>300000</v>
      </c>
      <c r="F44" s="32">
        <v>30000000</v>
      </c>
      <c r="G44" s="87" t="s">
        <v>609</v>
      </c>
      <c r="H44" s="85" t="s">
        <v>9</v>
      </c>
    </row>
    <row r="45" spans="1:8" s="85" customFormat="1" ht="13.5" thickBot="1">
      <c r="A45" s="89"/>
      <c r="B45" s="90"/>
      <c r="C45" s="90"/>
      <c r="D45" s="91" t="s">
        <v>39</v>
      </c>
      <c r="E45" s="65">
        <v>31447040</v>
      </c>
      <c r="F45" s="65">
        <v>3144704000</v>
      </c>
      <c r="G45" s="91" t="s">
        <v>38</v>
      </c>
      <c r="H45" s="90"/>
    </row>
    <row r="46" spans="1:8" ht="13.5" thickTop="1">
      <c r="A46" s="85"/>
      <c r="B46" s="85"/>
      <c r="C46" s="85"/>
      <c r="D46" s="85"/>
      <c r="G46" s="85"/>
      <c r="H46" s="85"/>
    </row>
    <row r="48" ht="12.75">
      <c r="B48" s="34"/>
    </row>
    <row r="49" spans="1:4" ht="12.75">
      <c r="A49"/>
      <c r="B49" s="34" t="s">
        <v>640</v>
      </c>
      <c r="C49"/>
      <c r="D49"/>
    </row>
    <row r="50" spans="1:4" ht="12.75">
      <c r="A50"/>
      <c r="B50" s="34" t="s">
        <v>610</v>
      </c>
      <c r="C50"/>
      <c r="D50"/>
    </row>
    <row r="51" spans="1:4" ht="12.75">
      <c r="A51"/>
      <c r="B51"/>
      <c r="C51"/>
      <c r="D51"/>
    </row>
    <row r="52" spans="1:7" ht="13.5" thickBot="1">
      <c r="A52" s="107" t="s">
        <v>258</v>
      </c>
      <c r="B52" s="108" t="s">
        <v>259</v>
      </c>
      <c r="C52" s="108" t="s">
        <v>441</v>
      </c>
      <c r="D52" s="108" t="s">
        <v>508</v>
      </c>
      <c r="E52" s="121" t="s">
        <v>262</v>
      </c>
      <c r="F52" s="122" t="s">
        <v>442</v>
      </c>
      <c r="G52" s="121" t="s">
        <v>263</v>
      </c>
    </row>
    <row r="53" spans="1:7" ht="12.75">
      <c r="A53" s="98">
        <v>1</v>
      </c>
      <c r="B53" s="84" t="s">
        <v>611</v>
      </c>
      <c r="C53" s="84" t="s">
        <v>455</v>
      </c>
      <c r="D53" s="84" t="s">
        <v>449</v>
      </c>
      <c r="E53" s="84">
        <v>173250000</v>
      </c>
      <c r="F53" s="87">
        <v>60734</v>
      </c>
      <c r="G53" s="84" t="s">
        <v>266</v>
      </c>
    </row>
    <row r="54" spans="1:7" ht="12.75">
      <c r="A54" s="98">
        <v>2</v>
      </c>
      <c r="B54" s="84" t="s">
        <v>612</v>
      </c>
      <c r="C54" s="84" t="s">
        <v>613</v>
      </c>
      <c r="D54" s="84" t="s">
        <v>449</v>
      </c>
      <c r="E54" s="84">
        <v>334701700</v>
      </c>
      <c r="F54" s="87">
        <v>60747</v>
      </c>
      <c r="G54" s="84" t="s">
        <v>130</v>
      </c>
    </row>
    <row r="55" spans="1:7" ht="12.75">
      <c r="A55" s="98">
        <v>3</v>
      </c>
      <c r="B55" s="84" t="s">
        <v>421</v>
      </c>
      <c r="C55" s="84" t="s">
        <v>614</v>
      </c>
      <c r="D55" s="84" t="s">
        <v>453</v>
      </c>
      <c r="E55" s="84">
        <v>441000000</v>
      </c>
      <c r="F55" s="87">
        <v>60762</v>
      </c>
      <c r="G55" s="84" t="s">
        <v>266</v>
      </c>
    </row>
    <row r="56" spans="1:7" ht="12.75">
      <c r="A56" s="98">
        <v>4</v>
      </c>
      <c r="B56" s="84" t="s">
        <v>222</v>
      </c>
      <c r="C56" s="84" t="s">
        <v>615</v>
      </c>
      <c r="D56" s="84" t="s">
        <v>449</v>
      </c>
      <c r="E56" s="84">
        <v>337263476</v>
      </c>
      <c r="F56" s="87">
        <v>60774</v>
      </c>
      <c r="G56" s="84" t="s">
        <v>130</v>
      </c>
    </row>
    <row r="57" spans="1:7" ht="12.75">
      <c r="A57" s="98">
        <v>5</v>
      </c>
      <c r="B57" s="84" t="s">
        <v>616</v>
      </c>
      <c r="C57" s="84" t="s">
        <v>462</v>
      </c>
      <c r="D57" s="84" t="s">
        <v>446</v>
      </c>
      <c r="E57" s="84">
        <v>59951700</v>
      </c>
      <c r="F57" s="87">
        <v>60777</v>
      </c>
      <c r="G57" s="84" t="s">
        <v>12</v>
      </c>
    </row>
    <row r="58" spans="1:7" ht="12.75">
      <c r="A58" s="98">
        <v>6</v>
      </c>
      <c r="B58" s="84" t="s">
        <v>226</v>
      </c>
      <c r="C58" s="84" t="s">
        <v>617</v>
      </c>
      <c r="D58" s="84" t="s">
        <v>458</v>
      </c>
      <c r="E58" s="84">
        <v>439234400</v>
      </c>
      <c r="F58" s="87">
        <v>60812</v>
      </c>
      <c r="G58" s="84" t="s">
        <v>130</v>
      </c>
    </row>
    <row r="59" spans="1:7" ht="12.75">
      <c r="A59" s="98">
        <v>7</v>
      </c>
      <c r="B59" s="84" t="s">
        <v>196</v>
      </c>
      <c r="C59" s="100" t="s">
        <v>618</v>
      </c>
      <c r="D59" s="84" t="s">
        <v>449</v>
      </c>
      <c r="E59" s="84">
        <v>1360800000</v>
      </c>
      <c r="F59" s="87">
        <v>60818</v>
      </c>
      <c r="G59" s="84" t="s">
        <v>12</v>
      </c>
    </row>
    <row r="60" spans="1:7" ht="12.75">
      <c r="A60" s="98">
        <v>8</v>
      </c>
      <c r="B60" s="84" t="s">
        <v>619</v>
      </c>
      <c r="C60" s="101" t="s">
        <v>618</v>
      </c>
      <c r="D60" s="84" t="s">
        <v>449</v>
      </c>
      <c r="E60" s="84">
        <v>100000000</v>
      </c>
      <c r="F60" s="87">
        <v>60823</v>
      </c>
      <c r="G60" s="84" t="s">
        <v>130</v>
      </c>
    </row>
    <row r="61" spans="1:7" ht="12.75">
      <c r="A61" s="98">
        <v>9</v>
      </c>
      <c r="B61" s="84" t="s">
        <v>620</v>
      </c>
      <c r="C61" s="101" t="s">
        <v>621</v>
      </c>
      <c r="D61" s="84" t="s">
        <v>446</v>
      </c>
      <c r="E61" s="84">
        <v>75000000</v>
      </c>
      <c r="F61" s="87">
        <v>60831</v>
      </c>
      <c r="G61" s="84" t="s">
        <v>12</v>
      </c>
    </row>
    <row r="62" spans="1:7" ht="12.75">
      <c r="A62" s="98">
        <v>10</v>
      </c>
      <c r="B62" s="84" t="s">
        <v>622</v>
      </c>
      <c r="C62" s="102" t="s">
        <v>623</v>
      </c>
      <c r="D62" s="84" t="s">
        <v>453</v>
      </c>
      <c r="E62" s="84">
        <v>317400000</v>
      </c>
      <c r="F62" s="87">
        <v>60837</v>
      </c>
      <c r="G62" s="84" t="s">
        <v>130</v>
      </c>
    </row>
    <row r="63" spans="1:7" ht="12.75">
      <c r="A63" s="98">
        <v>11</v>
      </c>
      <c r="B63" s="84" t="s">
        <v>624</v>
      </c>
      <c r="C63" s="84" t="s">
        <v>448</v>
      </c>
      <c r="D63" s="84" t="s">
        <v>458</v>
      </c>
      <c r="E63" s="84">
        <v>437263900</v>
      </c>
      <c r="F63" s="87">
        <v>60866</v>
      </c>
      <c r="G63" s="84" t="s">
        <v>9</v>
      </c>
    </row>
    <row r="64" spans="1:7" ht="12.75">
      <c r="A64" s="98">
        <v>12</v>
      </c>
      <c r="B64" s="84" t="s">
        <v>220</v>
      </c>
      <c r="C64" s="103" t="s">
        <v>625</v>
      </c>
      <c r="D64" s="84" t="s">
        <v>449</v>
      </c>
      <c r="E64" s="84">
        <v>324000000</v>
      </c>
      <c r="F64" s="87">
        <v>60882</v>
      </c>
      <c r="G64" s="84" t="s">
        <v>130</v>
      </c>
    </row>
    <row r="65" spans="1:7" ht="12.75">
      <c r="A65" s="98">
        <v>13</v>
      </c>
      <c r="B65" s="84" t="s">
        <v>435</v>
      </c>
      <c r="C65" s="103" t="s">
        <v>626</v>
      </c>
      <c r="D65" s="84" t="s">
        <v>458</v>
      </c>
      <c r="E65" s="84">
        <v>500000000</v>
      </c>
      <c r="F65" s="87">
        <v>60892</v>
      </c>
      <c r="G65" s="84" t="s">
        <v>578</v>
      </c>
    </row>
    <row r="66" spans="1:7" ht="12.75">
      <c r="A66" s="98">
        <v>14</v>
      </c>
      <c r="B66" s="84" t="s">
        <v>463</v>
      </c>
      <c r="C66" s="104" t="s">
        <v>627</v>
      </c>
      <c r="D66" s="84" t="s">
        <v>453</v>
      </c>
      <c r="E66" s="84">
        <v>210000000</v>
      </c>
      <c r="F66" s="87">
        <v>60894</v>
      </c>
      <c r="G66" s="84" t="s">
        <v>595</v>
      </c>
    </row>
    <row r="67" spans="1:7" ht="12.75">
      <c r="A67" s="98">
        <v>15</v>
      </c>
      <c r="B67" s="84" t="s">
        <v>628</v>
      </c>
      <c r="C67" s="100" t="s">
        <v>629</v>
      </c>
      <c r="D67" s="84" t="s">
        <v>449</v>
      </c>
      <c r="E67" s="84">
        <v>561041700</v>
      </c>
      <c r="F67" s="87">
        <v>60897</v>
      </c>
      <c r="G67" s="84" t="s">
        <v>266</v>
      </c>
    </row>
    <row r="68" spans="1:7" ht="12.75">
      <c r="A68" s="98">
        <v>16</v>
      </c>
      <c r="B68" s="85" t="s">
        <v>630</v>
      </c>
      <c r="C68" s="105" t="s">
        <v>631</v>
      </c>
      <c r="D68" s="85" t="s">
        <v>453</v>
      </c>
      <c r="E68" s="85">
        <v>462000000</v>
      </c>
      <c r="F68" s="87">
        <v>60904</v>
      </c>
      <c r="G68" s="85" t="s">
        <v>578</v>
      </c>
    </row>
    <row r="69" spans="1:7" ht="12.75">
      <c r="A69" s="98">
        <v>17</v>
      </c>
      <c r="B69" s="84" t="s">
        <v>632</v>
      </c>
      <c r="C69" s="105" t="s">
        <v>633</v>
      </c>
      <c r="D69" s="84" t="s">
        <v>453</v>
      </c>
      <c r="E69" s="84">
        <v>50000000</v>
      </c>
      <c r="F69" s="120" t="s">
        <v>641</v>
      </c>
      <c r="G69" s="84" t="s">
        <v>266</v>
      </c>
    </row>
    <row r="70" spans="1:7" ht="12.75">
      <c r="A70" s="98">
        <v>18</v>
      </c>
      <c r="B70" s="84" t="s">
        <v>642</v>
      </c>
      <c r="C70" s="105" t="s">
        <v>633</v>
      </c>
      <c r="D70" s="84" t="s">
        <v>449</v>
      </c>
      <c r="E70" s="84">
        <v>62500000</v>
      </c>
      <c r="F70" s="87">
        <v>60924</v>
      </c>
      <c r="G70" s="84" t="s">
        <v>578</v>
      </c>
    </row>
    <row r="71" spans="1:7" ht="12.75">
      <c r="A71" s="98">
        <v>19</v>
      </c>
      <c r="B71" s="85" t="s">
        <v>643</v>
      </c>
      <c r="C71" s="101" t="s">
        <v>618</v>
      </c>
      <c r="D71" s="84" t="s">
        <v>449</v>
      </c>
      <c r="E71" s="84">
        <v>200000000</v>
      </c>
      <c r="F71" s="87">
        <v>60947</v>
      </c>
      <c r="G71" s="84" t="s">
        <v>571</v>
      </c>
    </row>
    <row r="72" spans="1:7" ht="12.75">
      <c r="A72" s="98">
        <v>20</v>
      </c>
      <c r="B72" s="84" t="s">
        <v>634</v>
      </c>
      <c r="C72" s="101" t="s">
        <v>633</v>
      </c>
      <c r="D72" s="84" t="s">
        <v>449</v>
      </c>
      <c r="E72" s="84">
        <v>75051000</v>
      </c>
      <c r="F72" s="87">
        <v>60949</v>
      </c>
      <c r="G72" s="84" t="s">
        <v>571</v>
      </c>
    </row>
    <row r="73" spans="1:7" ht="12.75">
      <c r="A73" s="98">
        <v>21</v>
      </c>
      <c r="B73" s="84" t="s">
        <v>522</v>
      </c>
      <c r="C73" s="101" t="s">
        <v>635</v>
      </c>
      <c r="D73" s="84" t="s">
        <v>458</v>
      </c>
      <c r="E73" s="84">
        <v>500000000</v>
      </c>
      <c r="F73" s="87">
        <v>61000</v>
      </c>
      <c r="G73" s="84" t="s">
        <v>571</v>
      </c>
    </row>
    <row r="74" spans="1:7" ht="12.75">
      <c r="A74" s="98">
        <v>22</v>
      </c>
      <c r="B74" s="84" t="s">
        <v>636</v>
      </c>
      <c r="C74" s="101" t="s">
        <v>637</v>
      </c>
      <c r="D74" s="84" t="s">
        <v>453</v>
      </c>
      <c r="E74" s="84">
        <v>500000000</v>
      </c>
      <c r="F74" s="87">
        <v>61002</v>
      </c>
      <c r="G74" s="84" t="s">
        <v>595</v>
      </c>
    </row>
    <row r="75" spans="1:7" ht="12.75">
      <c r="A75" s="98">
        <v>23</v>
      </c>
      <c r="B75" s="84" t="s">
        <v>638</v>
      </c>
      <c r="C75" s="101" t="s">
        <v>633</v>
      </c>
      <c r="D75" s="84" t="s">
        <v>449</v>
      </c>
      <c r="E75" s="84">
        <v>105000000</v>
      </c>
      <c r="F75" s="87">
        <v>61010</v>
      </c>
      <c r="G75" s="84" t="s">
        <v>12</v>
      </c>
    </row>
    <row r="76" spans="1:7" ht="12.75">
      <c r="A76" s="98">
        <v>24</v>
      </c>
      <c r="B76" s="84" t="s">
        <v>639</v>
      </c>
      <c r="C76" s="101" t="s">
        <v>633</v>
      </c>
      <c r="D76" s="84" t="s">
        <v>449</v>
      </c>
      <c r="E76" s="84">
        <v>165000000</v>
      </c>
      <c r="F76" s="87">
        <v>61012</v>
      </c>
      <c r="G76" s="84" t="s">
        <v>578</v>
      </c>
    </row>
    <row r="77" spans="1:7" ht="12.75">
      <c r="A77" s="98">
        <v>25</v>
      </c>
      <c r="B77" s="84" t="s">
        <v>644</v>
      </c>
      <c r="C77" s="101" t="s">
        <v>635</v>
      </c>
      <c r="D77" s="84" t="s">
        <v>458</v>
      </c>
      <c r="E77" s="84">
        <v>4761000</v>
      </c>
      <c r="F77" s="87">
        <v>61042</v>
      </c>
      <c r="G77" s="84" t="s">
        <v>266</v>
      </c>
    </row>
    <row r="78" spans="1:7" ht="12.75">
      <c r="A78" s="98">
        <v>26</v>
      </c>
      <c r="B78" s="84" t="s">
        <v>645</v>
      </c>
      <c r="C78" s="101" t="s">
        <v>646</v>
      </c>
      <c r="D78" s="84" t="s">
        <v>453</v>
      </c>
      <c r="E78" s="84">
        <v>15000000</v>
      </c>
      <c r="F78" s="87">
        <v>61045</v>
      </c>
      <c r="G78" s="84" t="s">
        <v>12</v>
      </c>
    </row>
    <row r="79" spans="1:7" ht="12.75">
      <c r="A79" s="98">
        <v>27</v>
      </c>
      <c r="B79" s="84" t="s">
        <v>647</v>
      </c>
      <c r="C79" s="101" t="s">
        <v>648</v>
      </c>
      <c r="D79" s="84" t="s">
        <v>458</v>
      </c>
      <c r="E79" s="84">
        <v>375000000</v>
      </c>
      <c r="F79" s="87">
        <v>61046</v>
      </c>
      <c r="G79" s="84" t="s">
        <v>12</v>
      </c>
    </row>
    <row r="80" spans="1:7" ht="12.75">
      <c r="A80" s="98">
        <v>28</v>
      </c>
      <c r="B80" s="84" t="s">
        <v>649</v>
      </c>
      <c r="C80" s="101" t="s">
        <v>633</v>
      </c>
      <c r="D80" s="84" t="s">
        <v>449</v>
      </c>
      <c r="E80" s="84">
        <v>69142300</v>
      </c>
      <c r="F80" s="87">
        <v>61053</v>
      </c>
      <c r="G80" s="84" t="s">
        <v>595</v>
      </c>
    </row>
    <row r="81" spans="1:7" ht="12.75">
      <c r="A81" s="98">
        <v>29</v>
      </c>
      <c r="B81" s="84" t="s">
        <v>650</v>
      </c>
      <c r="C81" s="101" t="s">
        <v>651</v>
      </c>
      <c r="D81" s="84" t="s">
        <v>453</v>
      </c>
      <c r="E81" s="84">
        <v>52800000</v>
      </c>
      <c r="F81" s="87">
        <v>61060</v>
      </c>
      <c r="G81" s="84" t="s">
        <v>266</v>
      </c>
    </row>
    <row r="82" spans="1:7" ht="12.75">
      <c r="A82" s="98">
        <v>30</v>
      </c>
      <c r="B82" s="84" t="s">
        <v>652</v>
      </c>
      <c r="C82" s="101" t="s">
        <v>633</v>
      </c>
      <c r="D82" s="84" t="s">
        <v>458</v>
      </c>
      <c r="E82" s="84">
        <v>1000000000</v>
      </c>
      <c r="F82" s="87">
        <v>61063</v>
      </c>
      <c r="G82" s="84" t="s">
        <v>578</v>
      </c>
    </row>
    <row r="83" spans="1:7" ht="12.75">
      <c r="A83" s="98">
        <v>31</v>
      </c>
      <c r="B83" s="84" t="s">
        <v>653</v>
      </c>
      <c r="C83" s="101" t="s">
        <v>654</v>
      </c>
      <c r="D83" s="84" t="s">
        <v>449</v>
      </c>
      <c r="E83" s="84">
        <v>90000000</v>
      </c>
      <c r="F83" s="87">
        <v>61065</v>
      </c>
      <c r="G83" s="84" t="s">
        <v>595</v>
      </c>
    </row>
    <row r="84" spans="1:7" ht="12.75">
      <c r="A84" s="98">
        <v>32</v>
      </c>
      <c r="B84" s="84" t="s">
        <v>655</v>
      </c>
      <c r="C84" s="106">
        <v>0.08402777777777777</v>
      </c>
      <c r="D84" s="84" t="s">
        <v>449</v>
      </c>
      <c r="E84" s="84">
        <v>217587900</v>
      </c>
      <c r="F84" s="87">
        <v>61067</v>
      </c>
      <c r="G84" s="84" t="s">
        <v>266</v>
      </c>
    </row>
    <row r="85" spans="1:7" ht="12.75">
      <c r="A85" s="98">
        <v>33</v>
      </c>
      <c r="B85" s="84" t="s">
        <v>656</v>
      </c>
      <c r="C85" s="106" t="s">
        <v>657</v>
      </c>
      <c r="D85" s="84" t="s">
        <v>453</v>
      </c>
      <c r="E85" s="84">
        <v>768000000</v>
      </c>
      <c r="F85" s="87">
        <v>61070</v>
      </c>
      <c r="G85" s="84" t="s">
        <v>130</v>
      </c>
    </row>
    <row r="86" spans="1:7" ht="12.75">
      <c r="A86" s="98">
        <v>34</v>
      </c>
      <c r="B86" s="84" t="s">
        <v>658</v>
      </c>
      <c r="C86" s="106" t="s">
        <v>629</v>
      </c>
      <c r="D86" s="84" t="s">
        <v>453</v>
      </c>
      <c r="E86" s="84">
        <v>480000000</v>
      </c>
      <c r="F86" s="87">
        <v>61072</v>
      </c>
      <c r="G86" s="84" t="s">
        <v>595</v>
      </c>
    </row>
    <row r="87" spans="1:7" ht="12.75">
      <c r="A87" s="98">
        <v>35</v>
      </c>
      <c r="B87" s="84" t="s">
        <v>659</v>
      </c>
      <c r="C87" s="106" t="s">
        <v>633</v>
      </c>
      <c r="D87" s="84" t="s">
        <v>453</v>
      </c>
      <c r="E87" s="84">
        <v>100000000</v>
      </c>
      <c r="F87" s="87">
        <v>61086</v>
      </c>
      <c r="G87" s="84" t="s">
        <v>578</v>
      </c>
    </row>
    <row r="88" spans="1:7" ht="13.5" thickBot="1">
      <c r="A88" s="90"/>
      <c r="B88" s="91"/>
      <c r="C88" s="90"/>
      <c r="D88" s="91" t="s">
        <v>39</v>
      </c>
      <c r="E88" s="91">
        <f>SUM(E53:E87)</f>
        <v>10962749076</v>
      </c>
      <c r="F88" s="90"/>
      <c r="G88" s="90"/>
    </row>
    <row r="89" spans="1:4" ht="13.5" thickTop="1">
      <c r="A89"/>
      <c r="B89"/>
      <c r="C89"/>
      <c r="D8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40">
      <selection activeCell="B2" sqref="B2:B3"/>
    </sheetView>
  </sheetViews>
  <sheetFormatPr defaultColWidth="9.140625" defaultRowHeight="12.75"/>
  <cols>
    <col min="1" max="1" width="9.140625" style="32" customWidth="1"/>
    <col min="2" max="2" width="32.8515625" style="32" customWidth="1"/>
    <col min="3" max="3" width="12.00390625" style="32" customWidth="1"/>
    <col min="4" max="4" width="7.8515625" style="32" customWidth="1"/>
    <col min="5" max="5" width="16.28125" style="32" customWidth="1"/>
    <col min="6" max="6" width="13.421875" style="32" customWidth="1"/>
    <col min="7" max="7" width="13.8515625" style="32" customWidth="1"/>
    <col min="8" max="8" width="13.00390625" style="35" customWidth="1"/>
    <col min="9" max="9" width="14.7109375" style="35" customWidth="1"/>
    <col min="10" max="11" width="14.28125" style="32" customWidth="1"/>
    <col min="12" max="16384" width="9.140625" style="32" customWidth="1"/>
  </cols>
  <sheetData>
    <row r="2" ht="12.75">
      <c r="B2" s="34" t="s">
        <v>412</v>
      </c>
    </row>
    <row r="3" ht="12.75">
      <c r="B3" s="34" t="s">
        <v>563</v>
      </c>
    </row>
    <row r="6" spans="1:10" ht="12.75">
      <c r="A6" s="56" t="s">
        <v>258</v>
      </c>
      <c r="B6" s="56" t="s">
        <v>259</v>
      </c>
      <c r="C6" s="831" t="s">
        <v>562</v>
      </c>
      <c r="D6" s="56" t="s">
        <v>441</v>
      </c>
      <c r="E6" s="56" t="s">
        <v>508</v>
      </c>
      <c r="F6" s="62" t="s">
        <v>261</v>
      </c>
      <c r="G6" s="62" t="s">
        <v>262</v>
      </c>
      <c r="H6" s="830" t="s">
        <v>442</v>
      </c>
      <c r="I6" s="830"/>
      <c r="J6" s="56" t="s">
        <v>263</v>
      </c>
    </row>
    <row r="7" spans="1:10" ht="13.5" thickBot="1">
      <c r="A7" s="57"/>
      <c r="B7" s="57"/>
      <c r="C7" s="832"/>
      <c r="D7" s="57"/>
      <c r="E7" s="57"/>
      <c r="F7" s="63"/>
      <c r="G7" s="63"/>
      <c r="H7" s="80" t="s">
        <v>443</v>
      </c>
      <c r="I7" s="80" t="s">
        <v>444</v>
      </c>
      <c r="J7" s="57"/>
    </row>
    <row r="8" spans="1:10" ht="12.75">
      <c r="A8" s="42">
        <v>1</v>
      </c>
      <c r="B8" s="42" t="s">
        <v>509</v>
      </c>
      <c r="C8" s="54" t="s">
        <v>265</v>
      </c>
      <c r="D8" s="54" t="s">
        <v>470</v>
      </c>
      <c r="E8" s="54" t="s">
        <v>449</v>
      </c>
      <c r="F8" s="32">
        <v>140000</v>
      </c>
      <c r="G8" s="32">
        <v>14000000</v>
      </c>
      <c r="H8" s="75">
        <v>60359</v>
      </c>
      <c r="I8" s="76">
        <v>39646</v>
      </c>
      <c r="J8" s="42" t="s">
        <v>156</v>
      </c>
    </row>
    <row r="9" spans="1:10" ht="12.75">
      <c r="A9" s="42">
        <v>2</v>
      </c>
      <c r="B9" s="42" t="s">
        <v>510</v>
      </c>
      <c r="C9" s="42" t="s">
        <v>265</v>
      </c>
      <c r="D9" s="42" t="s">
        <v>462</v>
      </c>
      <c r="E9" s="42" t="s">
        <v>449</v>
      </c>
      <c r="F9" s="32">
        <v>725153</v>
      </c>
      <c r="G9" s="32">
        <v>72515300</v>
      </c>
      <c r="H9" s="75">
        <v>60425</v>
      </c>
      <c r="I9" s="76">
        <v>39714</v>
      </c>
      <c r="J9" s="42" t="s">
        <v>12</v>
      </c>
    </row>
    <row r="10" spans="1:10" ht="12.75">
      <c r="A10" s="42">
        <v>3</v>
      </c>
      <c r="B10" s="42" t="s">
        <v>511</v>
      </c>
      <c r="C10" s="42" t="s">
        <v>265</v>
      </c>
      <c r="D10" s="42" t="s">
        <v>455</v>
      </c>
      <c r="E10" s="42" t="s">
        <v>449</v>
      </c>
      <c r="F10" s="32">
        <v>12000000</v>
      </c>
      <c r="G10" s="32">
        <v>1200000000</v>
      </c>
      <c r="H10" s="75">
        <v>60426</v>
      </c>
      <c r="I10" s="76">
        <v>39715</v>
      </c>
      <c r="J10" s="42" t="s">
        <v>266</v>
      </c>
    </row>
    <row r="11" spans="1:10" ht="12.75">
      <c r="A11" s="42">
        <v>4</v>
      </c>
      <c r="B11" s="42" t="s">
        <v>395</v>
      </c>
      <c r="C11" s="42" t="s">
        <v>105</v>
      </c>
      <c r="D11" s="42"/>
      <c r="E11" s="42" t="s">
        <v>458</v>
      </c>
      <c r="F11" s="32">
        <v>400000</v>
      </c>
      <c r="G11" s="32">
        <v>400000000</v>
      </c>
      <c r="H11" s="75">
        <v>60427</v>
      </c>
      <c r="I11" s="76">
        <v>39716</v>
      </c>
      <c r="J11" s="42" t="s">
        <v>266</v>
      </c>
    </row>
    <row r="12" spans="1:10" ht="12.75">
      <c r="A12" s="42">
        <v>5</v>
      </c>
      <c r="B12" s="42" t="s">
        <v>226</v>
      </c>
      <c r="C12" s="42" t="s">
        <v>105</v>
      </c>
      <c r="D12" s="42"/>
      <c r="E12" s="42" t="s">
        <v>458</v>
      </c>
      <c r="F12" s="32">
        <v>350000</v>
      </c>
      <c r="G12" s="32">
        <v>350000000</v>
      </c>
      <c r="H12" s="75">
        <v>60431</v>
      </c>
      <c r="I12" s="76">
        <v>39720</v>
      </c>
      <c r="J12" s="42" t="s">
        <v>130</v>
      </c>
    </row>
    <row r="13" spans="1:10" ht="12.75">
      <c r="A13" s="42">
        <v>6</v>
      </c>
      <c r="B13" s="42" t="s">
        <v>37</v>
      </c>
      <c r="C13" s="42" t="s">
        <v>265</v>
      </c>
      <c r="D13" s="42" t="s">
        <v>485</v>
      </c>
      <c r="E13" s="42" t="s">
        <v>449</v>
      </c>
      <c r="F13" s="32">
        <v>1680000</v>
      </c>
      <c r="G13" s="32">
        <v>168000000</v>
      </c>
      <c r="H13" s="75">
        <v>60435</v>
      </c>
      <c r="I13" s="76">
        <v>39724</v>
      </c>
      <c r="J13" s="42" t="s">
        <v>266</v>
      </c>
    </row>
    <row r="14" spans="1:10" ht="12.75">
      <c r="A14" s="42">
        <v>7</v>
      </c>
      <c r="B14" s="42" t="s">
        <v>512</v>
      </c>
      <c r="C14" s="42" t="s">
        <v>265</v>
      </c>
      <c r="D14" s="42" t="s">
        <v>462</v>
      </c>
      <c r="E14" s="42" t="s">
        <v>449</v>
      </c>
      <c r="F14" s="32">
        <v>140000</v>
      </c>
      <c r="G14" s="32">
        <v>14000000</v>
      </c>
      <c r="H14" s="75">
        <v>60451</v>
      </c>
      <c r="I14" s="76">
        <v>39724</v>
      </c>
      <c r="J14" s="42" t="s">
        <v>12</v>
      </c>
    </row>
    <row r="15" spans="1:10" ht="12.75">
      <c r="A15" s="42">
        <v>8</v>
      </c>
      <c r="B15" s="42" t="s">
        <v>513</v>
      </c>
      <c r="C15" s="54" t="s">
        <v>265</v>
      </c>
      <c r="D15" s="54" t="s">
        <v>514</v>
      </c>
      <c r="E15" s="54" t="s">
        <v>453</v>
      </c>
      <c r="F15" s="32">
        <v>350000</v>
      </c>
      <c r="G15" s="32">
        <v>35000000</v>
      </c>
      <c r="H15" s="75">
        <v>60451</v>
      </c>
      <c r="I15" s="76">
        <v>39724</v>
      </c>
      <c r="J15" s="42" t="s">
        <v>130</v>
      </c>
    </row>
    <row r="16" spans="1:10" ht="12.75">
      <c r="A16" s="42">
        <v>9</v>
      </c>
      <c r="B16" s="42" t="s">
        <v>515</v>
      </c>
      <c r="C16" s="54" t="s">
        <v>265</v>
      </c>
      <c r="D16" s="54" t="s">
        <v>485</v>
      </c>
      <c r="E16" s="54" t="s">
        <v>449</v>
      </c>
      <c r="F16" s="32">
        <v>2000000</v>
      </c>
      <c r="G16" s="32">
        <v>200000000</v>
      </c>
      <c r="H16" s="75">
        <v>60453</v>
      </c>
      <c r="I16" s="76">
        <v>39742</v>
      </c>
      <c r="J16" s="42" t="s">
        <v>12</v>
      </c>
    </row>
    <row r="17" spans="1:10" ht="12.75">
      <c r="A17" s="42">
        <v>10</v>
      </c>
      <c r="B17" s="42" t="s">
        <v>516</v>
      </c>
      <c r="C17" s="54" t="s">
        <v>265</v>
      </c>
      <c r="D17" s="54" t="s">
        <v>517</v>
      </c>
      <c r="E17" s="54" t="s">
        <v>449</v>
      </c>
      <c r="F17" s="32">
        <v>628042</v>
      </c>
      <c r="G17" s="32">
        <v>62804200</v>
      </c>
      <c r="H17" s="75">
        <v>60454</v>
      </c>
      <c r="I17" s="76">
        <v>39743</v>
      </c>
      <c r="J17" s="42" t="s">
        <v>130</v>
      </c>
    </row>
    <row r="18" spans="1:10" ht="12.75">
      <c r="A18" s="42">
        <v>11</v>
      </c>
      <c r="B18" s="42" t="s">
        <v>86</v>
      </c>
      <c r="C18" s="54" t="s">
        <v>265</v>
      </c>
      <c r="D18" s="54" t="s">
        <v>466</v>
      </c>
      <c r="E18" s="54" t="s">
        <v>449</v>
      </c>
      <c r="F18" s="32">
        <v>278351</v>
      </c>
      <c r="G18" s="32">
        <v>27835100</v>
      </c>
      <c r="H18" s="75">
        <v>60458</v>
      </c>
      <c r="I18" s="76">
        <v>39747</v>
      </c>
      <c r="J18" s="42" t="s">
        <v>12</v>
      </c>
    </row>
    <row r="19" spans="1:10" ht="12.75">
      <c r="A19" s="42">
        <v>12</v>
      </c>
      <c r="B19" s="42" t="s">
        <v>518</v>
      </c>
      <c r="C19" s="54" t="s">
        <v>265</v>
      </c>
      <c r="D19" s="54" t="s">
        <v>455</v>
      </c>
      <c r="E19" s="54" t="s">
        <v>458</v>
      </c>
      <c r="F19" s="32">
        <v>11168890</v>
      </c>
      <c r="G19" s="32">
        <v>1116889000</v>
      </c>
      <c r="H19" s="75">
        <v>60459</v>
      </c>
      <c r="I19" s="76">
        <v>39749</v>
      </c>
      <c r="J19" s="42" t="s">
        <v>130</v>
      </c>
    </row>
    <row r="20" spans="1:10" ht="12.75">
      <c r="A20" s="42">
        <v>13</v>
      </c>
      <c r="B20" s="42" t="s">
        <v>519</v>
      </c>
      <c r="C20" s="54" t="s">
        <v>265</v>
      </c>
      <c r="D20" s="54" t="s">
        <v>448</v>
      </c>
      <c r="E20" s="54" t="s">
        <v>453</v>
      </c>
      <c r="F20" s="32">
        <v>150000</v>
      </c>
      <c r="G20" s="32">
        <v>16500000</v>
      </c>
      <c r="H20" s="75">
        <v>60474</v>
      </c>
      <c r="I20" s="76">
        <v>39763</v>
      </c>
      <c r="J20" s="42" t="s">
        <v>130</v>
      </c>
    </row>
    <row r="21" spans="1:10" ht="12.75">
      <c r="A21" s="42">
        <v>14</v>
      </c>
      <c r="B21" s="42" t="s">
        <v>520</v>
      </c>
      <c r="C21" s="54" t="s">
        <v>265</v>
      </c>
      <c r="D21" s="54" t="s">
        <v>467</v>
      </c>
      <c r="E21" s="54" t="s">
        <v>449</v>
      </c>
      <c r="F21" s="32">
        <v>1800000</v>
      </c>
      <c r="G21" s="32">
        <v>180000000</v>
      </c>
      <c r="H21" s="75">
        <v>60474</v>
      </c>
      <c r="I21" s="76">
        <v>39763</v>
      </c>
      <c r="J21" s="42" t="s">
        <v>130</v>
      </c>
    </row>
    <row r="22" spans="1:10" ht="12.75">
      <c r="A22" s="42">
        <v>15</v>
      </c>
      <c r="B22" s="42" t="s">
        <v>521</v>
      </c>
      <c r="C22" s="54" t="s">
        <v>265</v>
      </c>
      <c r="D22" s="54" t="s">
        <v>462</v>
      </c>
      <c r="E22" s="54" t="s">
        <v>449</v>
      </c>
      <c r="F22" s="32">
        <v>1250000</v>
      </c>
      <c r="G22" s="32">
        <v>125000000</v>
      </c>
      <c r="H22" s="75">
        <v>60489</v>
      </c>
      <c r="I22" s="76">
        <v>39777</v>
      </c>
      <c r="J22" s="42" t="s">
        <v>130</v>
      </c>
    </row>
    <row r="23" spans="1:10" ht="12.75">
      <c r="A23" s="42">
        <v>16</v>
      </c>
      <c r="B23" s="42" t="s">
        <v>522</v>
      </c>
      <c r="C23" s="54" t="s">
        <v>267</v>
      </c>
      <c r="D23" s="54"/>
      <c r="E23" s="54" t="s">
        <v>458</v>
      </c>
      <c r="F23" s="32">
        <v>3000000</v>
      </c>
      <c r="G23" s="32">
        <v>300000000</v>
      </c>
      <c r="H23" s="75">
        <v>60533</v>
      </c>
      <c r="I23" s="76">
        <v>39818</v>
      </c>
      <c r="J23" s="42" t="s">
        <v>130</v>
      </c>
    </row>
    <row r="24" spans="1:10" ht="12.75">
      <c r="A24" s="42">
        <v>17</v>
      </c>
      <c r="B24" s="42" t="s">
        <v>523</v>
      </c>
      <c r="C24" s="54" t="s">
        <v>265</v>
      </c>
      <c r="D24" s="54" t="s">
        <v>462</v>
      </c>
      <c r="E24" s="54" t="s">
        <v>453</v>
      </c>
      <c r="F24" s="32">
        <v>3200000</v>
      </c>
      <c r="G24" s="32">
        <v>320000000</v>
      </c>
      <c r="H24" s="75">
        <v>60537</v>
      </c>
      <c r="I24" s="76">
        <v>39824</v>
      </c>
      <c r="J24" s="42" t="s">
        <v>12</v>
      </c>
    </row>
    <row r="25" spans="1:10" ht="12.75">
      <c r="A25" s="42">
        <v>18</v>
      </c>
      <c r="B25" s="42" t="s">
        <v>456</v>
      </c>
      <c r="C25" s="54" t="s">
        <v>265</v>
      </c>
      <c r="D25" s="54" t="s">
        <v>467</v>
      </c>
      <c r="E25" s="54" t="s">
        <v>453</v>
      </c>
      <c r="F25" s="32">
        <v>2400000</v>
      </c>
      <c r="G25" s="32">
        <v>240000000</v>
      </c>
      <c r="H25" s="75">
        <v>60548</v>
      </c>
      <c r="I25" s="76">
        <v>39834</v>
      </c>
      <c r="J25" s="42" t="s">
        <v>130</v>
      </c>
    </row>
    <row r="26" spans="1:10" ht="12.75">
      <c r="A26" s="42">
        <v>19</v>
      </c>
      <c r="B26" s="42" t="s">
        <v>432</v>
      </c>
      <c r="C26" s="54" t="s">
        <v>265</v>
      </c>
      <c r="D26" s="54" t="s">
        <v>448</v>
      </c>
      <c r="E26" s="54" t="s">
        <v>458</v>
      </c>
      <c r="F26" s="32">
        <v>8030326</v>
      </c>
      <c r="G26" s="32">
        <v>803032600</v>
      </c>
      <c r="H26" s="75">
        <v>60550</v>
      </c>
      <c r="I26" s="76">
        <v>39836</v>
      </c>
      <c r="J26" s="42" t="s">
        <v>12</v>
      </c>
    </row>
    <row r="27" spans="1:10" ht="12.75">
      <c r="A27" s="42">
        <v>20</v>
      </c>
      <c r="B27" s="42" t="s">
        <v>524</v>
      </c>
      <c r="C27" s="54" t="s">
        <v>267</v>
      </c>
      <c r="D27" s="54"/>
      <c r="E27" s="54" t="s">
        <v>458</v>
      </c>
      <c r="F27" s="32">
        <v>3000000</v>
      </c>
      <c r="G27" s="32">
        <v>300000000</v>
      </c>
      <c r="H27" s="75">
        <v>60553</v>
      </c>
      <c r="I27" s="76">
        <v>39839</v>
      </c>
      <c r="J27" s="42" t="s">
        <v>266</v>
      </c>
    </row>
    <row r="28" spans="1:10" ht="12.75">
      <c r="A28" s="42">
        <v>21</v>
      </c>
      <c r="B28" s="42" t="s">
        <v>525</v>
      </c>
      <c r="C28" s="54" t="s">
        <v>265</v>
      </c>
      <c r="D28" s="54" t="s">
        <v>462</v>
      </c>
      <c r="E28" s="54" t="s">
        <v>449</v>
      </c>
      <c r="F28" s="32">
        <v>602184</v>
      </c>
      <c r="G28" s="32">
        <v>60218400</v>
      </c>
      <c r="H28" s="75">
        <v>60553</v>
      </c>
      <c r="I28" s="76">
        <v>39839</v>
      </c>
      <c r="J28" s="42" t="s">
        <v>156</v>
      </c>
    </row>
    <row r="29" spans="1:10" ht="12.75">
      <c r="A29" s="42">
        <v>22</v>
      </c>
      <c r="B29" s="42" t="s">
        <v>526</v>
      </c>
      <c r="C29" s="54" t="s">
        <v>267</v>
      </c>
      <c r="D29" s="54"/>
      <c r="E29" s="54" t="s">
        <v>449</v>
      </c>
      <c r="F29" s="32">
        <v>180000</v>
      </c>
      <c r="G29" s="32">
        <v>18000000</v>
      </c>
      <c r="H29" s="75">
        <v>60561</v>
      </c>
      <c r="I29" s="76">
        <v>39846</v>
      </c>
      <c r="J29" s="42" t="s">
        <v>12</v>
      </c>
    </row>
    <row r="30" spans="1:10" ht="12.75">
      <c r="A30" s="42">
        <v>23</v>
      </c>
      <c r="B30" s="42" t="s">
        <v>527</v>
      </c>
      <c r="C30" s="54" t="s">
        <v>265</v>
      </c>
      <c r="D30" s="54" t="s">
        <v>462</v>
      </c>
      <c r="E30" s="54" t="s">
        <v>446</v>
      </c>
      <c r="F30" s="32">
        <v>1320000</v>
      </c>
      <c r="G30" s="32">
        <v>132000000</v>
      </c>
      <c r="H30" s="75">
        <v>60567</v>
      </c>
      <c r="I30" s="76">
        <v>39853</v>
      </c>
      <c r="J30" s="42" t="s">
        <v>9</v>
      </c>
    </row>
    <row r="31" spans="1:10" ht="12.75">
      <c r="A31" s="42">
        <v>24</v>
      </c>
      <c r="B31" s="42" t="s">
        <v>473</v>
      </c>
      <c r="C31" s="54" t="s">
        <v>265</v>
      </c>
      <c r="D31" s="54" t="s">
        <v>528</v>
      </c>
      <c r="E31" s="54" t="s">
        <v>453</v>
      </c>
      <c r="F31" s="32">
        <v>5378625</v>
      </c>
      <c r="G31" s="32">
        <v>537862500</v>
      </c>
      <c r="H31" s="75">
        <v>60567</v>
      </c>
      <c r="I31" s="76">
        <v>39853</v>
      </c>
      <c r="J31" s="42" t="s">
        <v>266</v>
      </c>
    </row>
    <row r="32" spans="1:10" ht="12.75">
      <c r="A32" s="42">
        <v>25</v>
      </c>
      <c r="B32" s="42" t="s">
        <v>384</v>
      </c>
      <c r="C32" s="54" t="s">
        <v>265</v>
      </c>
      <c r="D32" s="54" t="s">
        <v>462</v>
      </c>
      <c r="E32" s="54" t="s">
        <v>449</v>
      </c>
      <c r="F32" s="32">
        <v>500000</v>
      </c>
      <c r="G32" s="32">
        <v>50000000</v>
      </c>
      <c r="H32" s="75">
        <v>60624</v>
      </c>
      <c r="I32" s="76">
        <v>39908</v>
      </c>
      <c r="J32" s="42" t="s">
        <v>156</v>
      </c>
    </row>
    <row r="33" spans="1:10" ht="12.75">
      <c r="A33" s="42">
        <v>26</v>
      </c>
      <c r="B33" s="42" t="s">
        <v>529</v>
      </c>
      <c r="C33" s="54" t="s">
        <v>265</v>
      </c>
      <c r="D33" s="54" t="s">
        <v>462</v>
      </c>
      <c r="E33" s="54" t="s">
        <v>449</v>
      </c>
      <c r="F33" s="32">
        <v>475200</v>
      </c>
      <c r="G33" s="32">
        <v>47520000</v>
      </c>
      <c r="H33" s="75">
        <v>60624</v>
      </c>
      <c r="I33" s="76">
        <v>39908</v>
      </c>
      <c r="J33" s="42" t="s">
        <v>12</v>
      </c>
    </row>
    <row r="34" spans="1:10" ht="12.75">
      <c r="A34" s="42">
        <v>27</v>
      </c>
      <c r="B34" s="42" t="s">
        <v>25</v>
      </c>
      <c r="C34" s="54" t="s">
        <v>265</v>
      </c>
      <c r="D34" s="54" t="s">
        <v>530</v>
      </c>
      <c r="E34" s="54" t="s">
        <v>446</v>
      </c>
      <c r="F34" s="32">
        <v>288000</v>
      </c>
      <c r="G34" s="32">
        <v>28800000</v>
      </c>
      <c r="H34" s="75">
        <v>60624</v>
      </c>
      <c r="I34" s="76">
        <v>39908</v>
      </c>
      <c r="J34" s="42" t="s">
        <v>12</v>
      </c>
    </row>
    <row r="35" spans="1:10" ht="12.75">
      <c r="A35" s="42">
        <v>28</v>
      </c>
      <c r="B35" s="42" t="s">
        <v>531</v>
      </c>
      <c r="C35" s="54" t="s">
        <v>267</v>
      </c>
      <c r="D35" s="54"/>
      <c r="E35" s="54" t="s">
        <v>458</v>
      </c>
      <c r="F35" s="32">
        <v>3750000</v>
      </c>
      <c r="G35" s="32">
        <v>375000000</v>
      </c>
      <c r="H35" s="75">
        <v>60627</v>
      </c>
      <c r="I35" s="76">
        <v>39911</v>
      </c>
      <c r="J35" s="42" t="s">
        <v>130</v>
      </c>
    </row>
    <row r="36" spans="1:10" ht="12.75">
      <c r="A36" s="42">
        <v>29</v>
      </c>
      <c r="B36" s="42" t="s">
        <v>532</v>
      </c>
      <c r="C36" s="54" t="s">
        <v>265</v>
      </c>
      <c r="D36" s="54" t="s">
        <v>462</v>
      </c>
      <c r="E36" s="54" t="s">
        <v>449</v>
      </c>
      <c r="F36" s="32">
        <v>720000</v>
      </c>
      <c r="G36" s="32">
        <v>72000000</v>
      </c>
      <c r="H36" s="75">
        <v>60627</v>
      </c>
      <c r="I36" s="76">
        <v>39911</v>
      </c>
      <c r="J36" s="42" t="s">
        <v>130</v>
      </c>
    </row>
    <row r="37" spans="1:10" ht="12.75">
      <c r="A37" s="42">
        <v>30</v>
      </c>
      <c r="B37" s="42" t="s">
        <v>533</v>
      </c>
      <c r="C37" s="54" t="s">
        <v>265</v>
      </c>
      <c r="D37" s="54" t="s">
        <v>462</v>
      </c>
      <c r="E37" s="54" t="s">
        <v>449</v>
      </c>
      <c r="F37" s="32">
        <v>500000</v>
      </c>
      <c r="G37" s="32">
        <v>50000000</v>
      </c>
      <c r="H37" s="75">
        <v>60632</v>
      </c>
      <c r="I37" s="76">
        <v>39916</v>
      </c>
      <c r="J37" s="42" t="s">
        <v>12</v>
      </c>
    </row>
    <row r="38" spans="1:10" ht="12.75">
      <c r="A38" s="42">
        <v>31</v>
      </c>
      <c r="B38" s="42" t="s">
        <v>534</v>
      </c>
      <c r="C38" s="54" t="s">
        <v>267</v>
      </c>
      <c r="D38" s="54"/>
      <c r="E38" s="54" t="s">
        <v>458</v>
      </c>
      <c r="F38" s="32">
        <v>3000000</v>
      </c>
      <c r="G38" s="32">
        <v>300000000</v>
      </c>
      <c r="H38" s="75">
        <v>60639</v>
      </c>
      <c r="I38" s="76">
        <v>39923</v>
      </c>
      <c r="J38" s="42" t="s">
        <v>9</v>
      </c>
    </row>
    <row r="39" spans="1:10" ht="12.75">
      <c r="A39" s="42">
        <v>32</v>
      </c>
      <c r="B39" s="42" t="s">
        <v>418</v>
      </c>
      <c r="C39" s="54" t="s">
        <v>265</v>
      </c>
      <c r="D39" s="54" t="s">
        <v>462</v>
      </c>
      <c r="E39" s="54" t="s">
        <v>453</v>
      </c>
      <c r="F39" s="32">
        <v>3840000</v>
      </c>
      <c r="G39" s="32">
        <v>384000000</v>
      </c>
      <c r="H39" s="75">
        <v>60639</v>
      </c>
      <c r="I39" s="76">
        <v>39923</v>
      </c>
      <c r="J39" s="42" t="s">
        <v>9</v>
      </c>
    </row>
    <row r="40" spans="1:10" ht="12.75">
      <c r="A40" s="42">
        <v>33</v>
      </c>
      <c r="B40" s="42" t="s">
        <v>535</v>
      </c>
      <c r="C40" s="54" t="s">
        <v>267</v>
      </c>
      <c r="D40" s="54"/>
      <c r="E40" s="54" t="s">
        <v>453</v>
      </c>
      <c r="F40" s="32">
        <v>300000</v>
      </c>
      <c r="G40" s="32">
        <v>30000000</v>
      </c>
      <c r="H40" s="75">
        <v>60639</v>
      </c>
      <c r="I40" s="76">
        <v>39923</v>
      </c>
      <c r="J40" s="42" t="s">
        <v>156</v>
      </c>
    </row>
    <row r="41" spans="1:10" ht="12.75">
      <c r="A41" s="42">
        <v>34</v>
      </c>
      <c r="B41" s="42" t="s">
        <v>536</v>
      </c>
      <c r="C41" s="54" t="s">
        <v>265</v>
      </c>
      <c r="D41" s="54" t="s">
        <v>537</v>
      </c>
      <c r="E41" s="54" t="s">
        <v>453</v>
      </c>
      <c r="F41" s="32">
        <v>2928640</v>
      </c>
      <c r="G41" s="32">
        <v>292864000</v>
      </c>
      <c r="H41" s="75">
        <v>60642</v>
      </c>
      <c r="I41" s="76">
        <v>39926</v>
      </c>
      <c r="J41" s="42" t="s">
        <v>538</v>
      </c>
    </row>
    <row r="42" spans="1:10" ht="12.75">
      <c r="A42" s="42">
        <v>35</v>
      </c>
      <c r="B42" s="42" t="s">
        <v>539</v>
      </c>
      <c r="C42" s="54" t="s">
        <v>265</v>
      </c>
      <c r="D42" s="54" t="s">
        <v>472</v>
      </c>
      <c r="E42" s="54" t="s">
        <v>458</v>
      </c>
      <c r="F42" s="32">
        <v>3300000</v>
      </c>
      <c r="G42" s="32">
        <v>330000000</v>
      </c>
      <c r="H42" s="75">
        <v>60645</v>
      </c>
      <c r="I42" s="76">
        <v>39929</v>
      </c>
      <c r="J42" s="42" t="s">
        <v>540</v>
      </c>
    </row>
    <row r="43" spans="1:10" ht="12.75">
      <c r="A43" s="42">
        <v>36</v>
      </c>
      <c r="B43" s="42" t="s">
        <v>540</v>
      </c>
      <c r="C43" s="54" t="s">
        <v>265</v>
      </c>
      <c r="D43" s="54" t="s">
        <v>448</v>
      </c>
      <c r="E43" s="54" t="s">
        <v>458</v>
      </c>
      <c r="F43" s="32">
        <v>5537280</v>
      </c>
      <c r="G43" s="32">
        <v>553728000</v>
      </c>
      <c r="H43" s="75">
        <v>60645</v>
      </c>
      <c r="I43" s="76">
        <v>39929</v>
      </c>
      <c r="J43" s="42" t="s">
        <v>130</v>
      </c>
    </row>
    <row r="44" spans="1:10" ht="12.75">
      <c r="A44" s="42">
        <v>37</v>
      </c>
      <c r="B44" s="42" t="s">
        <v>541</v>
      </c>
      <c r="C44" s="54" t="s">
        <v>267</v>
      </c>
      <c r="D44" s="54"/>
      <c r="E44" s="54" t="s">
        <v>503</v>
      </c>
      <c r="F44" s="32">
        <v>515000</v>
      </c>
      <c r="G44" s="32">
        <v>94760000</v>
      </c>
      <c r="H44" s="75">
        <v>60646</v>
      </c>
      <c r="I44" s="76">
        <v>39930</v>
      </c>
      <c r="J44" s="42" t="s">
        <v>130</v>
      </c>
    </row>
    <row r="45" spans="1:10" ht="12.75">
      <c r="A45" s="42">
        <v>38</v>
      </c>
      <c r="B45" s="42" t="s">
        <v>542</v>
      </c>
      <c r="C45" s="54" t="s">
        <v>265</v>
      </c>
      <c r="D45" s="54" t="s">
        <v>448</v>
      </c>
      <c r="E45" s="54" t="s">
        <v>449</v>
      </c>
      <c r="F45" s="32">
        <v>450000</v>
      </c>
      <c r="G45" s="32">
        <v>45000000</v>
      </c>
      <c r="H45" s="75">
        <v>60647</v>
      </c>
      <c r="I45" s="76">
        <v>39931</v>
      </c>
      <c r="J45" s="42" t="s">
        <v>266</v>
      </c>
    </row>
    <row r="46" spans="1:10" ht="12.75">
      <c r="A46" s="42">
        <v>39</v>
      </c>
      <c r="B46" s="42" t="s">
        <v>543</v>
      </c>
      <c r="C46" s="54" t="s">
        <v>265</v>
      </c>
      <c r="D46" s="54" t="s">
        <v>462</v>
      </c>
      <c r="E46" s="54" t="s">
        <v>453</v>
      </c>
      <c r="F46" s="32">
        <v>100000</v>
      </c>
      <c r="G46" s="32">
        <v>10000000</v>
      </c>
      <c r="H46" s="75">
        <v>60659</v>
      </c>
      <c r="I46" s="76">
        <v>39943</v>
      </c>
      <c r="J46" s="42" t="s">
        <v>538</v>
      </c>
    </row>
    <row r="47" spans="1:10" ht="12.75">
      <c r="A47" s="42">
        <v>40</v>
      </c>
      <c r="B47" s="42" t="s">
        <v>544</v>
      </c>
      <c r="C47" s="54" t="s">
        <v>265</v>
      </c>
      <c r="D47" s="54" t="s">
        <v>462</v>
      </c>
      <c r="E47" s="54" t="s">
        <v>449</v>
      </c>
      <c r="F47" s="32">
        <v>500000</v>
      </c>
      <c r="G47" s="32">
        <v>50000000</v>
      </c>
      <c r="H47" s="75">
        <v>60659</v>
      </c>
      <c r="I47" s="76">
        <v>39943</v>
      </c>
      <c r="J47" s="42" t="s">
        <v>12</v>
      </c>
    </row>
    <row r="48" spans="1:10" ht="12.75">
      <c r="A48" s="42">
        <v>41</v>
      </c>
      <c r="B48" s="42" t="s">
        <v>545</v>
      </c>
      <c r="C48" s="54" t="s">
        <v>265</v>
      </c>
      <c r="D48" s="54" t="s">
        <v>546</v>
      </c>
      <c r="E48" s="54" t="s">
        <v>449</v>
      </c>
      <c r="F48" s="32">
        <v>15677280</v>
      </c>
      <c r="G48" s="32">
        <v>1567728000</v>
      </c>
      <c r="H48" s="75">
        <v>60660</v>
      </c>
      <c r="I48" s="76">
        <v>39944</v>
      </c>
      <c r="J48" s="42" t="s">
        <v>9</v>
      </c>
    </row>
    <row r="49" spans="1:10" ht="12.75">
      <c r="A49" s="42">
        <v>42</v>
      </c>
      <c r="B49" s="42" t="s">
        <v>547</v>
      </c>
      <c r="C49" s="54" t="s">
        <v>265</v>
      </c>
      <c r="D49" s="54" t="s">
        <v>467</v>
      </c>
      <c r="E49" s="54" t="s">
        <v>453</v>
      </c>
      <c r="F49" s="32">
        <v>600000</v>
      </c>
      <c r="G49" s="32">
        <v>60000000</v>
      </c>
      <c r="H49" s="75">
        <v>60660</v>
      </c>
      <c r="I49" s="76">
        <v>39944</v>
      </c>
      <c r="J49" s="42" t="s">
        <v>266</v>
      </c>
    </row>
    <row r="50" spans="1:10" ht="12.75">
      <c r="A50" s="42">
        <v>43</v>
      </c>
      <c r="B50" s="42" t="s">
        <v>420</v>
      </c>
      <c r="C50" s="54" t="s">
        <v>265</v>
      </c>
      <c r="D50" s="54" t="s">
        <v>478</v>
      </c>
      <c r="E50" s="54" t="s">
        <v>453</v>
      </c>
      <c r="F50" s="32">
        <v>1200000</v>
      </c>
      <c r="G50" s="32">
        <v>120000000</v>
      </c>
      <c r="H50" s="75">
        <v>60662</v>
      </c>
      <c r="I50" s="76">
        <v>39946</v>
      </c>
      <c r="J50" s="42" t="s">
        <v>266</v>
      </c>
    </row>
    <row r="51" spans="1:10" ht="12.75">
      <c r="A51" s="42">
        <v>44</v>
      </c>
      <c r="B51" s="42" t="s">
        <v>548</v>
      </c>
      <c r="C51" s="54" t="s">
        <v>265</v>
      </c>
      <c r="D51" s="54" t="s">
        <v>478</v>
      </c>
      <c r="E51" s="54" t="s">
        <v>449</v>
      </c>
      <c r="F51" s="32">
        <v>253874</v>
      </c>
      <c r="G51" s="32">
        <v>25387400</v>
      </c>
      <c r="H51" s="75">
        <v>60662</v>
      </c>
      <c r="I51" s="76">
        <v>39946</v>
      </c>
      <c r="J51" s="42" t="s">
        <v>266</v>
      </c>
    </row>
    <row r="52" spans="1:10" ht="12.75">
      <c r="A52" s="42">
        <v>45</v>
      </c>
      <c r="B52" s="42" t="s">
        <v>228</v>
      </c>
      <c r="C52" s="54" t="s">
        <v>265</v>
      </c>
      <c r="D52" s="54" t="s">
        <v>528</v>
      </c>
      <c r="E52" s="54" t="s">
        <v>449</v>
      </c>
      <c r="F52" s="32">
        <v>8349000</v>
      </c>
      <c r="G52" s="32">
        <v>834900000</v>
      </c>
      <c r="H52" s="75">
        <v>60663</v>
      </c>
      <c r="I52" s="76">
        <v>39947</v>
      </c>
      <c r="J52" s="42" t="s">
        <v>12</v>
      </c>
    </row>
    <row r="53" spans="1:10" ht="12.75">
      <c r="A53" s="42">
        <v>46</v>
      </c>
      <c r="B53" s="42" t="s">
        <v>465</v>
      </c>
      <c r="C53" s="54" t="s">
        <v>265</v>
      </c>
      <c r="D53" s="54" t="s">
        <v>485</v>
      </c>
      <c r="E53" s="54" t="s">
        <v>453</v>
      </c>
      <c r="F53" s="32">
        <v>1409894</v>
      </c>
      <c r="G53" s="32">
        <v>140989400</v>
      </c>
      <c r="H53" s="75">
        <v>60663</v>
      </c>
      <c r="I53" s="76">
        <v>39947</v>
      </c>
      <c r="J53" s="42" t="s">
        <v>12</v>
      </c>
    </row>
    <row r="54" spans="1:10" ht="12.75">
      <c r="A54" s="42">
        <v>47</v>
      </c>
      <c r="B54" s="42" t="s">
        <v>549</v>
      </c>
      <c r="C54" s="54" t="s">
        <v>267</v>
      </c>
      <c r="D54" s="54"/>
      <c r="E54" s="54" t="s">
        <v>449</v>
      </c>
      <c r="F54" s="32">
        <v>210000</v>
      </c>
      <c r="G54" s="32">
        <v>21000000</v>
      </c>
      <c r="H54" s="75">
        <v>60663</v>
      </c>
      <c r="I54" s="76">
        <v>39947</v>
      </c>
      <c r="J54" s="42" t="s">
        <v>130</v>
      </c>
    </row>
    <row r="55" spans="1:10" ht="12.75">
      <c r="A55" s="42">
        <v>48</v>
      </c>
      <c r="B55" s="42" t="s">
        <v>476</v>
      </c>
      <c r="C55" s="54" t="s">
        <v>265</v>
      </c>
      <c r="D55" s="54" t="s">
        <v>448</v>
      </c>
      <c r="E55" s="54" t="s">
        <v>453</v>
      </c>
      <c r="F55" s="32">
        <v>1600000</v>
      </c>
      <c r="G55" s="32">
        <v>160000000</v>
      </c>
      <c r="H55" s="75">
        <v>60663</v>
      </c>
      <c r="I55" s="76">
        <v>39947</v>
      </c>
      <c r="J55" s="42" t="s">
        <v>266</v>
      </c>
    </row>
    <row r="56" spans="1:10" ht="12.75">
      <c r="A56" s="42">
        <v>49</v>
      </c>
      <c r="B56" s="42" t="s">
        <v>550</v>
      </c>
      <c r="C56" s="54" t="s">
        <v>267</v>
      </c>
      <c r="D56" s="54"/>
      <c r="E56" s="54" t="s">
        <v>503</v>
      </c>
      <c r="F56" s="32">
        <v>2304000</v>
      </c>
      <c r="G56" s="32">
        <v>745804800</v>
      </c>
      <c r="H56" s="75">
        <v>60667</v>
      </c>
      <c r="I56" s="76">
        <v>39951</v>
      </c>
      <c r="J56" s="42" t="s">
        <v>551</v>
      </c>
    </row>
    <row r="57" spans="1:10" ht="12.75">
      <c r="A57" s="42">
        <v>50</v>
      </c>
      <c r="B57" s="42" t="s">
        <v>552</v>
      </c>
      <c r="C57" s="54" t="s">
        <v>267</v>
      </c>
      <c r="D57" s="54"/>
      <c r="E57" s="54" t="s">
        <v>453</v>
      </c>
      <c r="F57" s="32">
        <v>2652000</v>
      </c>
      <c r="G57" s="32">
        <v>265200000</v>
      </c>
      <c r="H57" s="75">
        <v>60669</v>
      </c>
      <c r="I57" s="76">
        <v>39953</v>
      </c>
      <c r="J57" s="42" t="s">
        <v>130</v>
      </c>
    </row>
    <row r="58" spans="1:10" ht="12.75">
      <c r="A58" s="42">
        <v>51</v>
      </c>
      <c r="B58" s="42" t="s">
        <v>553</v>
      </c>
      <c r="C58" s="54" t="s">
        <v>265</v>
      </c>
      <c r="D58" s="54" t="s">
        <v>554</v>
      </c>
      <c r="E58" s="54" t="s">
        <v>449</v>
      </c>
      <c r="F58" s="32">
        <v>547138</v>
      </c>
      <c r="G58" s="32">
        <v>54713800</v>
      </c>
      <c r="H58" s="75">
        <v>60671</v>
      </c>
      <c r="I58" s="76">
        <v>39955</v>
      </c>
      <c r="J58" s="42" t="s">
        <v>130</v>
      </c>
    </row>
    <row r="59" spans="1:10" ht="12.75">
      <c r="A59" s="42">
        <v>52</v>
      </c>
      <c r="B59" s="42" t="s">
        <v>277</v>
      </c>
      <c r="C59" s="54" t="s">
        <v>265</v>
      </c>
      <c r="D59" s="54" t="s">
        <v>462</v>
      </c>
      <c r="E59" s="54" t="s">
        <v>449</v>
      </c>
      <c r="F59" s="32">
        <v>200000</v>
      </c>
      <c r="G59" s="32">
        <v>20000000</v>
      </c>
      <c r="H59" s="75">
        <v>60673</v>
      </c>
      <c r="I59" s="76">
        <v>39957</v>
      </c>
      <c r="J59" s="42" t="s">
        <v>266</v>
      </c>
    </row>
    <row r="60" spans="1:10" ht="12.75">
      <c r="A60" s="42">
        <v>53</v>
      </c>
      <c r="B60" s="42" t="s">
        <v>460</v>
      </c>
      <c r="C60" s="54" t="s">
        <v>265</v>
      </c>
      <c r="D60" s="54" t="s">
        <v>448</v>
      </c>
      <c r="E60" s="54" t="s">
        <v>449</v>
      </c>
      <c r="F60" s="32">
        <v>800000</v>
      </c>
      <c r="G60" s="32">
        <v>80000000</v>
      </c>
      <c r="H60" s="75">
        <v>60674</v>
      </c>
      <c r="I60" s="76">
        <v>39958</v>
      </c>
      <c r="J60" s="42" t="s">
        <v>538</v>
      </c>
    </row>
    <row r="61" spans="1:10" ht="12.75">
      <c r="A61" s="42">
        <v>54</v>
      </c>
      <c r="B61" s="42" t="s">
        <v>555</v>
      </c>
      <c r="C61" s="54" t="s">
        <v>267</v>
      </c>
      <c r="D61" s="54"/>
      <c r="E61" s="54" t="s">
        <v>453</v>
      </c>
      <c r="F61" s="32">
        <v>600000</v>
      </c>
      <c r="G61" s="32">
        <v>60000000</v>
      </c>
      <c r="H61" s="75">
        <v>60676</v>
      </c>
      <c r="I61" s="76">
        <v>39960</v>
      </c>
      <c r="J61" s="42" t="s">
        <v>12</v>
      </c>
    </row>
    <row r="62" spans="1:10" ht="12.75">
      <c r="A62" s="42">
        <v>55</v>
      </c>
      <c r="B62" s="42" t="s">
        <v>268</v>
      </c>
      <c r="C62" s="54" t="s">
        <v>265</v>
      </c>
      <c r="D62" s="54" t="s">
        <v>485</v>
      </c>
      <c r="E62" s="54" t="s">
        <v>449</v>
      </c>
      <c r="F62" s="32">
        <v>1820000</v>
      </c>
      <c r="G62" s="32">
        <v>182000000</v>
      </c>
      <c r="H62" s="75">
        <v>60677</v>
      </c>
      <c r="I62" s="76">
        <v>39961</v>
      </c>
      <c r="J62" s="42" t="s">
        <v>538</v>
      </c>
    </row>
    <row r="63" spans="1:10" ht="12.75">
      <c r="A63" s="42">
        <v>56</v>
      </c>
      <c r="B63" s="42" t="s">
        <v>556</v>
      </c>
      <c r="C63" s="54" t="s">
        <v>265</v>
      </c>
      <c r="D63" s="54" t="s">
        <v>462</v>
      </c>
      <c r="E63" s="54" t="s">
        <v>449</v>
      </c>
      <c r="F63" s="32">
        <v>242418</v>
      </c>
      <c r="G63" s="32">
        <v>24241800</v>
      </c>
      <c r="H63" s="75">
        <v>60684</v>
      </c>
      <c r="I63" s="76">
        <v>39969</v>
      </c>
      <c r="J63" s="42" t="s">
        <v>12</v>
      </c>
    </row>
    <row r="64" spans="1:10" ht="12.75">
      <c r="A64" s="42">
        <v>57</v>
      </c>
      <c r="B64" s="42" t="s">
        <v>422</v>
      </c>
      <c r="C64" s="54" t="s">
        <v>265</v>
      </c>
      <c r="D64" s="54" t="s">
        <v>472</v>
      </c>
      <c r="E64" s="54" t="s">
        <v>449</v>
      </c>
      <c r="F64" s="32">
        <v>240000</v>
      </c>
      <c r="G64" s="32">
        <v>24000000</v>
      </c>
      <c r="H64" s="75">
        <v>60687</v>
      </c>
      <c r="I64" s="76">
        <v>39972</v>
      </c>
      <c r="J64" s="42" t="s">
        <v>12</v>
      </c>
    </row>
    <row r="65" spans="1:10" ht="12.75">
      <c r="A65" s="42">
        <v>58</v>
      </c>
      <c r="B65" s="42" t="s">
        <v>249</v>
      </c>
      <c r="C65" s="54" t="s">
        <v>265</v>
      </c>
      <c r="D65" s="54" t="s">
        <v>472</v>
      </c>
      <c r="E65" s="54" t="s">
        <v>458</v>
      </c>
      <c r="F65" s="32">
        <v>3000000</v>
      </c>
      <c r="G65" s="32">
        <v>300000000</v>
      </c>
      <c r="H65" s="75" t="s">
        <v>557</v>
      </c>
      <c r="I65" s="76">
        <v>39978</v>
      </c>
      <c r="J65" s="42" t="s">
        <v>12</v>
      </c>
    </row>
    <row r="66" spans="1:10" ht="12.75">
      <c r="A66" s="42">
        <v>59</v>
      </c>
      <c r="B66" s="42" t="s">
        <v>558</v>
      </c>
      <c r="C66" s="54" t="s">
        <v>265</v>
      </c>
      <c r="D66" s="54" t="s">
        <v>467</v>
      </c>
      <c r="E66" s="54" t="s">
        <v>453</v>
      </c>
      <c r="F66" s="32">
        <v>1500000</v>
      </c>
      <c r="G66" s="32">
        <v>150000000</v>
      </c>
      <c r="H66" s="75">
        <v>60695</v>
      </c>
      <c r="I66" s="76">
        <v>39982</v>
      </c>
      <c r="J66" s="42" t="s">
        <v>130</v>
      </c>
    </row>
    <row r="67" spans="1:10" ht="12.75">
      <c r="A67" s="42">
        <v>60</v>
      </c>
      <c r="B67" s="42" t="s">
        <v>30</v>
      </c>
      <c r="C67" s="54" t="s">
        <v>265</v>
      </c>
      <c r="D67" s="54" t="s">
        <v>559</v>
      </c>
      <c r="E67" s="54" t="s">
        <v>449</v>
      </c>
      <c r="F67" s="32">
        <v>4193280</v>
      </c>
      <c r="G67" s="32">
        <v>419328000</v>
      </c>
      <c r="H67" s="75">
        <v>60721</v>
      </c>
      <c r="I67" s="76">
        <v>40008</v>
      </c>
      <c r="J67" s="42" t="s">
        <v>266</v>
      </c>
    </row>
    <row r="68" spans="1:10" ht="12.75">
      <c r="A68" s="42">
        <v>61</v>
      </c>
      <c r="B68" s="42" t="s">
        <v>560</v>
      </c>
      <c r="C68" s="54" t="s">
        <v>265</v>
      </c>
      <c r="D68" s="54" t="s">
        <v>455</v>
      </c>
      <c r="E68" s="54" t="s">
        <v>449</v>
      </c>
      <c r="F68" s="32">
        <v>750000</v>
      </c>
      <c r="G68" s="32">
        <v>75000000</v>
      </c>
      <c r="H68" s="75">
        <v>60721</v>
      </c>
      <c r="I68" s="76">
        <v>40008</v>
      </c>
      <c r="J68" s="42" t="s">
        <v>9</v>
      </c>
    </row>
    <row r="69" spans="1:10" ht="12.75">
      <c r="A69" s="42">
        <v>62</v>
      </c>
      <c r="B69" s="42" t="s">
        <v>424</v>
      </c>
      <c r="C69" s="54" t="s">
        <v>265</v>
      </c>
      <c r="D69" s="54" t="s">
        <v>485</v>
      </c>
      <c r="E69" s="54" t="s">
        <v>449</v>
      </c>
      <c r="F69" s="32">
        <v>1000000</v>
      </c>
      <c r="G69" s="32">
        <v>100000000</v>
      </c>
      <c r="H69" s="75">
        <v>60721</v>
      </c>
      <c r="I69" s="76">
        <v>40008</v>
      </c>
      <c r="J69" s="42" t="s">
        <v>266</v>
      </c>
    </row>
    <row r="70" spans="1:10" ht="12.75">
      <c r="A70" s="42">
        <v>63</v>
      </c>
      <c r="B70" s="42" t="s">
        <v>561</v>
      </c>
      <c r="C70" s="54" t="s">
        <v>265</v>
      </c>
      <c r="D70" s="54" t="s">
        <v>448</v>
      </c>
      <c r="E70" s="54" t="s">
        <v>449</v>
      </c>
      <c r="F70" s="32">
        <v>375000</v>
      </c>
      <c r="G70" s="32">
        <v>37500000</v>
      </c>
      <c r="H70" s="75">
        <v>60721</v>
      </c>
      <c r="I70" s="76">
        <v>40008</v>
      </c>
      <c r="J70" s="42" t="s">
        <v>266</v>
      </c>
    </row>
    <row r="71" spans="1:10" ht="13.5" thickBot="1">
      <c r="A71" s="59" t="s">
        <v>38</v>
      </c>
      <c r="B71" s="59" t="s">
        <v>38</v>
      </c>
      <c r="C71" s="81" t="s">
        <v>38</v>
      </c>
      <c r="D71" s="81" t="s">
        <v>38</v>
      </c>
      <c r="E71" s="81" t="s">
        <v>38</v>
      </c>
      <c r="F71" s="60" t="s">
        <v>39</v>
      </c>
      <c r="G71" s="61">
        <v>14875122300</v>
      </c>
      <c r="H71" s="82" t="s">
        <v>38</v>
      </c>
      <c r="I71" s="83" t="s">
        <v>38</v>
      </c>
      <c r="J71" s="59" t="s">
        <v>38</v>
      </c>
    </row>
    <row r="72" spans="2:10" ht="13.5" thickTop="1">
      <c r="B72" s="42"/>
      <c r="C72" s="42"/>
      <c r="D72" s="42"/>
      <c r="E72" s="42"/>
      <c r="H72" s="72" t="s">
        <v>38</v>
      </c>
      <c r="I72" s="72"/>
      <c r="J72" s="42"/>
    </row>
  </sheetData>
  <sheetProtection/>
  <mergeCells count="2">
    <mergeCell ref="H6:I6"/>
    <mergeCell ref="C6:C7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87"/>
  <sheetViews>
    <sheetView zoomScalePageLayoutView="0" workbookViewId="0" topLeftCell="A46">
      <selection activeCell="L66" sqref="L66"/>
    </sheetView>
  </sheetViews>
  <sheetFormatPr defaultColWidth="9.140625" defaultRowHeight="12.75"/>
  <cols>
    <col min="1" max="1" width="11.421875" style="5" customWidth="1"/>
    <col min="2" max="2" width="30.00390625" style="0" bestFit="1" customWidth="1"/>
    <col min="3" max="3" width="9.28125" style="0" bestFit="1" customWidth="1"/>
    <col min="4" max="4" width="6.28125" style="0" bestFit="1" customWidth="1"/>
    <col min="5" max="5" width="16.00390625" style="0" bestFit="1" customWidth="1"/>
    <col min="6" max="6" width="10.8515625" style="0" customWidth="1"/>
    <col min="7" max="7" width="12.00390625" style="0" bestFit="1" customWidth="1"/>
    <col min="8" max="8" width="11.8515625" style="5" customWidth="1"/>
    <col min="9" max="9" width="10.421875" style="5" customWidth="1"/>
    <col min="10" max="10" width="12.8515625" style="5" customWidth="1"/>
  </cols>
  <sheetData>
    <row r="2" spans="2:5" ht="12.75">
      <c r="B2" s="34" t="s">
        <v>412</v>
      </c>
      <c r="C2" s="32"/>
      <c r="D2" s="32"/>
      <c r="E2" s="32"/>
    </row>
    <row r="3" spans="1:5" ht="12.75">
      <c r="A3" s="35"/>
      <c r="B3" s="34" t="s">
        <v>413</v>
      </c>
      <c r="C3" s="32"/>
      <c r="D3" s="32"/>
      <c r="E3" s="32"/>
    </row>
    <row r="4" spans="2:5" ht="12.75">
      <c r="B4" s="32"/>
      <c r="C4" s="32"/>
      <c r="D4" s="32"/>
      <c r="E4" s="32"/>
    </row>
    <row r="5" spans="1:10" s="66" customFormat="1" ht="12.75">
      <c r="A5" s="69" t="s">
        <v>258</v>
      </c>
      <c r="B5" s="64" t="s">
        <v>259</v>
      </c>
      <c r="C5" s="64" t="s">
        <v>260</v>
      </c>
      <c r="D5" s="64" t="s">
        <v>441</v>
      </c>
      <c r="E5" s="64" t="s">
        <v>508</v>
      </c>
      <c r="F5" s="66" t="s">
        <v>261</v>
      </c>
      <c r="G5" s="66" t="s">
        <v>262</v>
      </c>
      <c r="H5" s="833" t="s">
        <v>442</v>
      </c>
      <c r="I5" s="833"/>
      <c r="J5" s="69" t="s">
        <v>263</v>
      </c>
    </row>
    <row r="6" spans="1:10" s="58" customFormat="1" ht="12.75">
      <c r="A6" s="70"/>
      <c r="B6" s="40"/>
      <c r="C6" s="40" t="s">
        <v>264</v>
      </c>
      <c r="D6" s="40"/>
      <c r="E6" s="40"/>
      <c r="H6" s="70" t="s">
        <v>38</v>
      </c>
      <c r="I6" s="70" t="s">
        <v>38</v>
      </c>
      <c r="J6" s="70"/>
    </row>
    <row r="7" spans="1:10" s="68" customFormat="1" ht="13.5" thickBot="1">
      <c r="A7" s="71"/>
      <c r="B7" s="67"/>
      <c r="C7" s="67"/>
      <c r="D7" s="67"/>
      <c r="E7" s="67"/>
      <c r="H7" s="71" t="s">
        <v>443</v>
      </c>
      <c r="I7" s="71" t="s">
        <v>444</v>
      </c>
      <c r="J7" s="71"/>
    </row>
    <row r="8" spans="1:10" ht="12.75">
      <c r="A8" s="72">
        <v>1</v>
      </c>
      <c r="B8" s="42" t="s">
        <v>445</v>
      </c>
      <c r="C8" s="54" t="s">
        <v>267</v>
      </c>
      <c r="D8" s="54"/>
      <c r="E8" s="54" t="s">
        <v>446</v>
      </c>
      <c r="F8" s="32">
        <v>250000</v>
      </c>
      <c r="G8">
        <v>25000000</v>
      </c>
      <c r="H8" s="75">
        <v>60005</v>
      </c>
      <c r="I8" s="76">
        <v>39292</v>
      </c>
      <c r="J8" s="72" t="s">
        <v>130</v>
      </c>
    </row>
    <row r="9" spans="1:10" ht="12.75">
      <c r="A9" s="72">
        <v>2</v>
      </c>
      <c r="B9" s="42" t="s">
        <v>447</v>
      </c>
      <c r="C9" s="42" t="s">
        <v>265</v>
      </c>
      <c r="D9" s="42" t="s">
        <v>448</v>
      </c>
      <c r="E9" s="42" t="s">
        <v>449</v>
      </c>
      <c r="F9" s="32">
        <v>240000</v>
      </c>
      <c r="G9">
        <v>24000000</v>
      </c>
      <c r="H9" s="75">
        <v>60010</v>
      </c>
      <c r="I9" s="76">
        <v>39297</v>
      </c>
      <c r="J9" s="72" t="s">
        <v>12</v>
      </c>
    </row>
    <row r="10" spans="1:10" ht="12.75">
      <c r="A10" s="72">
        <v>3</v>
      </c>
      <c r="B10" s="42" t="s">
        <v>450</v>
      </c>
      <c r="C10" s="42" t="s">
        <v>267</v>
      </c>
      <c r="D10" s="42"/>
      <c r="E10" s="42" t="s">
        <v>446</v>
      </c>
      <c r="F10" s="32">
        <v>250000</v>
      </c>
      <c r="G10">
        <v>25000000</v>
      </c>
      <c r="H10" s="75">
        <v>60019</v>
      </c>
      <c r="I10" s="76">
        <v>39306</v>
      </c>
      <c r="J10" s="72" t="s">
        <v>130</v>
      </c>
    </row>
    <row r="11" spans="1:10" ht="12.75">
      <c r="A11" s="72">
        <v>4</v>
      </c>
      <c r="B11" s="42" t="s">
        <v>414</v>
      </c>
      <c r="C11" s="42" t="s">
        <v>267</v>
      </c>
      <c r="D11" s="42"/>
      <c r="E11" s="42" t="s">
        <v>449</v>
      </c>
      <c r="F11" s="32">
        <v>49000</v>
      </c>
      <c r="G11">
        <v>4900000</v>
      </c>
      <c r="H11" s="75">
        <v>60059</v>
      </c>
      <c r="I11" s="76">
        <v>39348</v>
      </c>
      <c r="J11" s="72" t="s">
        <v>12</v>
      </c>
    </row>
    <row r="12" spans="1:10" ht="12.75">
      <c r="A12" s="72">
        <v>5</v>
      </c>
      <c r="B12" s="42" t="s">
        <v>451</v>
      </c>
      <c r="C12" s="42" t="s">
        <v>265</v>
      </c>
      <c r="D12" s="42" t="s">
        <v>452</v>
      </c>
      <c r="E12" s="42" t="s">
        <v>453</v>
      </c>
      <c r="F12" s="32">
        <v>395198</v>
      </c>
      <c r="G12">
        <v>39519800</v>
      </c>
      <c r="H12" s="75">
        <v>60062</v>
      </c>
      <c r="I12" s="76">
        <v>39352</v>
      </c>
      <c r="J12" s="72" t="s">
        <v>12</v>
      </c>
    </row>
    <row r="13" spans="1:10" ht="12.75">
      <c r="A13" s="72">
        <v>6</v>
      </c>
      <c r="B13" s="42" t="s">
        <v>454</v>
      </c>
      <c r="C13" s="42" t="s">
        <v>265</v>
      </c>
      <c r="D13" s="42" t="s">
        <v>455</v>
      </c>
      <c r="E13" s="42" t="s">
        <v>449</v>
      </c>
      <c r="F13" s="32">
        <v>2400000</v>
      </c>
      <c r="G13">
        <v>240000000</v>
      </c>
      <c r="H13" s="75">
        <v>60064</v>
      </c>
      <c r="I13" s="76">
        <v>39353</v>
      </c>
      <c r="J13" s="72" t="s">
        <v>9</v>
      </c>
    </row>
    <row r="14" spans="1:10" ht="12.75">
      <c r="A14" s="72">
        <v>7</v>
      </c>
      <c r="B14" s="42" t="s">
        <v>456</v>
      </c>
      <c r="C14" s="42" t="s">
        <v>267</v>
      </c>
      <c r="D14" s="42"/>
      <c r="E14" s="42" t="s">
        <v>453</v>
      </c>
      <c r="F14" s="32">
        <v>240000</v>
      </c>
      <c r="G14">
        <v>24000000</v>
      </c>
      <c r="H14" s="75">
        <v>60069</v>
      </c>
      <c r="I14" s="76">
        <v>39358</v>
      </c>
      <c r="J14" s="72" t="s">
        <v>130</v>
      </c>
    </row>
    <row r="15" spans="1:10" ht="12.75">
      <c r="A15" s="72">
        <v>8</v>
      </c>
      <c r="B15" s="42" t="s">
        <v>457</v>
      </c>
      <c r="C15" s="54" t="s">
        <v>267</v>
      </c>
      <c r="D15" s="54"/>
      <c r="E15" s="54" t="s">
        <v>458</v>
      </c>
      <c r="F15" s="32">
        <v>1250000</v>
      </c>
      <c r="G15">
        <v>125000000</v>
      </c>
      <c r="H15" s="75">
        <v>60071</v>
      </c>
      <c r="I15" s="76">
        <v>39360</v>
      </c>
      <c r="J15" s="72" t="s">
        <v>266</v>
      </c>
    </row>
    <row r="16" spans="1:10" ht="12.75">
      <c r="A16" s="72">
        <v>9</v>
      </c>
      <c r="B16" s="42" t="s">
        <v>459</v>
      </c>
      <c r="C16" s="54" t="s">
        <v>267</v>
      </c>
      <c r="D16" s="54"/>
      <c r="E16" s="54" t="s">
        <v>449</v>
      </c>
      <c r="F16" s="32">
        <v>225000</v>
      </c>
      <c r="G16">
        <v>22500000</v>
      </c>
      <c r="H16" s="75">
        <v>60075</v>
      </c>
      <c r="I16" s="76">
        <v>39364</v>
      </c>
      <c r="J16" s="72" t="s">
        <v>130</v>
      </c>
    </row>
    <row r="17" spans="1:10" ht="12.75">
      <c r="A17" s="72">
        <v>10</v>
      </c>
      <c r="B17" s="42" t="s">
        <v>460</v>
      </c>
      <c r="C17" s="54" t="s">
        <v>267</v>
      </c>
      <c r="D17" s="54"/>
      <c r="E17" s="54" t="s">
        <v>449</v>
      </c>
      <c r="F17" s="32">
        <v>480000</v>
      </c>
      <c r="G17">
        <v>48000000</v>
      </c>
      <c r="H17" s="75">
        <v>60080</v>
      </c>
      <c r="I17" s="76">
        <v>39369</v>
      </c>
      <c r="J17" s="72" t="s">
        <v>130</v>
      </c>
    </row>
    <row r="18" spans="1:10" ht="12.75">
      <c r="A18" s="72">
        <v>11</v>
      </c>
      <c r="B18" s="42" t="s">
        <v>461</v>
      </c>
      <c r="C18" s="42" t="s">
        <v>265</v>
      </c>
      <c r="D18" s="42" t="s">
        <v>462</v>
      </c>
      <c r="E18" s="42" t="s">
        <v>449</v>
      </c>
      <c r="F18" s="32">
        <v>500000</v>
      </c>
      <c r="G18">
        <v>50000000</v>
      </c>
      <c r="H18" s="75">
        <v>60097</v>
      </c>
      <c r="I18" s="76">
        <v>39386</v>
      </c>
      <c r="J18" s="72" t="s">
        <v>130</v>
      </c>
    </row>
    <row r="19" spans="1:10" ht="12.75">
      <c r="A19" s="72">
        <v>12</v>
      </c>
      <c r="B19" s="42" t="s">
        <v>463</v>
      </c>
      <c r="C19" s="54" t="s">
        <v>265</v>
      </c>
      <c r="D19" s="54" t="s">
        <v>464</v>
      </c>
      <c r="E19" s="54" t="s">
        <v>453</v>
      </c>
      <c r="F19" s="32">
        <v>475000</v>
      </c>
      <c r="G19">
        <v>47500000</v>
      </c>
      <c r="H19" s="75">
        <v>60101</v>
      </c>
      <c r="I19" s="76">
        <v>39390</v>
      </c>
      <c r="J19" s="72" t="s">
        <v>266</v>
      </c>
    </row>
    <row r="20" spans="1:10" ht="12.75">
      <c r="A20" s="72">
        <v>13</v>
      </c>
      <c r="B20" s="42" t="s">
        <v>465</v>
      </c>
      <c r="C20" s="42" t="s">
        <v>265</v>
      </c>
      <c r="D20" s="42" t="s">
        <v>466</v>
      </c>
      <c r="E20" s="42" t="s">
        <v>453</v>
      </c>
      <c r="F20" s="32">
        <v>300320</v>
      </c>
      <c r="G20">
        <v>30032000</v>
      </c>
      <c r="H20" s="75">
        <v>60109</v>
      </c>
      <c r="I20" s="76">
        <v>39398</v>
      </c>
      <c r="J20" s="72" t="s">
        <v>12</v>
      </c>
    </row>
    <row r="21" spans="1:10" ht="12.75">
      <c r="A21" s="72">
        <v>14</v>
      </c>
      <c r="B21" s="42" t="s">
        <v>278</v>
      </c>
      <c r="C21" s="54" t="s">
        <v>265</v>
      </c>
      <c r="D21" s="54" t="s">
        <v>462</v>
      </c>
      <c r="E21" s="54" t="s">
        <v>449</v>
      </c>
      <c r="F21" s="32">
        <v>1610000</v>
      </c>
      <c r="G21">
        <v>161000000</v>
      </c>
      <c r="H21" s="75">
        <v>60109</v>
      </c>
      <c r="I21" s="76">
        <v>39398</v>
      </c>
      <c r="J21" s="72" t="s">
        <v>266</v>
      </c>
    </row>
    <row r="22" spans="1:10" ht="12.75">
      <c r="A22" s="72">
        <v>15</v>
      </c>
      <c r="B22" s="42" t="s">
        <v>215</v>
      </c>
      <c r="C22" s="54" t="s">
        <v>265</v>
      </c>
      <c r="D22" s="54" t="s">
        <v>448</v>
      </c>
      <c r="E22" s="54" t="s">
        <v>449</v>
      </c>
      <c r="F22" s="32">
        <v>144000</v>
      </c>
      <c r="G22">
        <v>14400000</v>
      </c>
      <c r="H22" s="75">
        <v>60126</v>
      </c>
      <c r="I22" s="76">
        <v>39414</v>
      </c>
      <c r="J22" s="72" t="s">
        <v>12</v>
      </c>
    </row>
    <row r="23" spans="1:10" ht="12.75">
      <c r="A23" s="72">
        <v>16</v>
      </c>
      <c r="B23" s="42" t="s">
        <v>180</v>
      </c>
      <c r="C23" s="54" t="s">
        <v>265</v>
      </c>
      <c r="D23" s="54" t="s">
        <v>467</v>
      </c>
      <c r="E23" s="54" t="s">
        <v>453</v>
      </c>
      <c r="F23" s="32">
        <v>8064000</v>
      </c>
      <c r="G23">
        <v>806400000</v>
      </c>
      <c r="H23" s="75">
        <v>60141</v>
      </c>
      <c r="I23" s="76">
        <v>39429</v>
      </c>
      <c r="J23" s="72" t="s">
        <v>130</v>
      </c>
    </row>
    <row r="24" spans="1:10" ht="12.75">
      <c r="A24" s="72">
        <v>17</v>
      </c>
      <c r="B24" s="42" t="s">
        <v>468</v>
      </c>
      <c r="C24" s="54" t="s">
        <v>265</v>
      </c>
      <c r="D24" s="54" t="s">
        <v>469</v>
      </c>
      <c r="E24" s="54" t="s">
        <v>449</v>
      </c>
      <c r="F24" s="32">
        <v>8000000</v>
      </c>
      <c r="G24">
        <v>800000000</v>
      </c>
      <c r="H24" s="75">
        <v>60141</v>
      </c>
      <c r="I24" s="76">
        <v>39429</v>
      </c>
      <c r="J24" s="72" t="s">
        <v>415</v>
      </c>
    </row>
    <row r="25" spans="1:10" ht="12.75">
      <c r="A25" s="72">
        <v>18</v>
      </c>
      <c r="B25" s="42" t="s">
        <v>432</v>
      </c>
      <c r="C25" s="54" t="s">
        <v>265</v>
      </c>
      <c r="D25" s="54" t="s">
        <v>470</v>
      </c>
      <c r="E25" s="54" t="s">
        <v>458</v>
      </c>
      <c r="F25" s="32">
        <v>2012814</v>
      </c>
      <c r="G25">
        <v>201281400</v>
      </c>
      <c r="H25" s="75">
        <v>60170</v>
      </c>
      <c r="I25" s="76">
        <v>39091</v>
      </c>
      <c r="J25" s="72" t="s">
        <v>266</v>
      </c>
    </row>
    <row r="26" spans="1:10" ht="12.75">
      <c r="A26" s="72">
        <v>19</v>
      </c>
      <c r="B26" s="42" t="s">
        <v>471</v>
      </c>
      <c r="C26" s="54" t="s">
        <v>265</v>
      </c>
      <c r="D26" s="54" t="s">
        <v>472</v>
      </c>
      <c r="E26" s="54" t="s">
        <v>446</v>
      </c>
      <c r="F26" s="32">
        <v>235620</v>
      </c>
      <c r="G26">
        <v>23562000</v>
      </c>
      <c r="H26" s="75">
        <v>60175</v>
      </c>
      <c r="I26" s="76">
        <v>39461</v>
      </c>
      <c r="J26" s="72" t="s">
        <v>266</v>
      </c>
    </row>
    <row r="27" spans="1:10" ht="12.75">
      <c r="A27" s="72">
        <v>20</v>
      </c>
      <c r="B27" s="42" t="s">
        <v>473</v>
      </c>
      <c r="C27" s="54" t="s">
        <v>265</v>
      </c>
      <c r="D27" s="54" t="s">
        <v>462</v>
      </c>
      <c r="E27" s="54" t="s">
        <v>453</v>
      </c>
      <c r="F27" s="32">
        <v>500000</v>
      </c>
      <c r="G27">
        <v>50000000</v>
      </c>
      <c r="H27" s="75">
        <v>60177</v>
      </c>
      <c r="I27" s="76">
        <v>39463</v>
      </c>
      <c r="J27" s="72" t="s">
        <v>266</v>
      </c>
    </row>
    <row r="28" spans="1:10" ht="12.75">
      <c r="A28" s="72">
        <v>21</v>
      </c>
      <c r="B28" s="42" t="s">
        <v>416</v>
      </c>
      <c r="C28" s="54" t="s">
        <v>265</v>
      </c>
      <c r="D28" s="54" t="s">
        <v>462</v>
      </c>
      <c r="E28" s="54" t="s">
        <v>449</v>
      </c>
      <c r="F28" s="32">
        <v>500000</v>
      </c>
      <c r="G28">
        <v>50000000</v>
      </c>
      <c r="H28" s="75">
        <v>60177</v>
      </c>
      <c r="I28" s="76">
        <v>39463</v>
      </c>
      <c r="J28" s="72" t="s">
        <v>266</v>
      </c>
    </row>
    <row r="29" spans="1:10" ht="12.75">
      <c r="A29" s="72">
        <v>22</v>
      </c>
      <c r="B29" s="42" t="s">
        <v>474</v>
      </c>
      <c r="C29" s="54" t="s">
        <v>105</v>
      </c>
      <c r="D29" s="54"/>
      <c r="E29" s="54" t="s">
        <v>475</v>
      </c>
      <c r="F29" s="32">
        <v>1500000</v>
      </c>
      <c r="G29">
        <v>1500000000</v>
      </c>
      <c r="H29" s="75">
        <v>60186</v>
      </c>
      <c r="I29" s="76">
        <v>39472</v>
      </c>
      <c r="J29" s="72" t="s">
        <v>130</v>
      </c>
    </row>
    <row r="30" spans="1:10" ht="12.75">
      <c r="A30" s="72">
        <v>23</v>
      </c>
      <c r="B30" s="42" t="s">
        <v>476</v>
      </c>
      <c r="C30" s="54" t="s">
        <v>267</v>
      </c>
      <c r="D30" s="54"/>
      <c r="E30" s="54" t="s">
        <v>453</v>
      </c>
      <c r="F30" s="32">
        <v>1280000</v>
      </c>
      <c r="G30">
        <v>128000000</v>
      </c>
      <c r="H30" s="75">
        <v>60198</v>
      </c>
      <c r="I30" s="76">
        <v>39484</v>
      </c>
      <c r="J30" s="72" t="s">
        <v>266</v>
      </c>
    </row>
    <row r="31" spans="1:10" ht="12.75">
      <c r="A31" s="72">
        <v>24</v>
      </c>
      <c r="B31" s="42" t="s">
        <v>395</v>
      </c>
      <c r="C31" s="54" t="s">
        <v>265</v>
      </c>
      <c r="D31" s="54" t="s">
        <v>470</v>
      </c>
      <c r="E31" s="54" t="s">
        <v>458</v>
      </c>
      <c r="F31" s="32">
        <v>1380000</v>
      </c>
      <c r="G31">
        <v>138000000</v>
      </c>
      <c r="H31" s="75">
        <v>60198</v>
      </c>
      <c r="I31" s="76">
        <v>39484</v>
      </c>
      <c r="J31" s="72" t="s">
        <v>130</v>
      </c>
    </row>
    <row r="32" spans="1:10" ht="12.75">
      <c r="A32" s="72">
        <v>25</v>
      </c>
      <c r="B32" s="42" t="s">
        <v>417</v>
      </c>
      <c r="C32" s="54" t="s">
        <v>265</v>
      </c>
      <c r="D32" s="54" t="s">
        <v>470</v>
      </c>
      <c r="E32" s="54" t="s">
        <v>458</v>
      </c>
      <c r="F32" s="32">
        <v>1584000</v>
      </c>
      <c r="G32">
        <v>158400000</v>
      </c>
      <c r="H32" s="75">
        <v>60211</v>
      </c>
      <c r="I32" s="76">
        <v>39495</v>
      </c>
      <c r="J32" s="72" t="s">
        <v>12</v>
      </c>
    </row>
    <row r="33" spans="1:10" ht="12.75">
      <c r="A33" s="72">
        <v>26</v>
      </c>
      <c r="B33" s="42" t="s">
        <v>249</v>
      </c>
      <c r="C33" s="54" t="s">
        <v>265</v>
      </c>
      <c r="D33" s="54" t="s">
        <v>477</v>
      </c>
      <c r="E33" s="54" t="s">
        <v>458</v>
      </c>
      <c r="F33" s="32">
        <v>2500000</v>
      </c>
      <c r="G33">
        <v>250000000</v>
      </c>
      <c r="H33" s="75">
        <v>60233</v>
      </c>
      <c r="I33" s="76">
        <v>39517</v>
      </c>
      <c r="J33" s="72" t="s">
        <v>266</v>
      </c>
    </row>
    <row r="34" spans="1:10" ht="12.75">
      <c r="A34" s="72">
        <v>27</v>
      </c>
      <c r="B34" s="42" t="s">
        <v>236</v>
      </c>
      <c r="C34" s="54" t="s">
        <v>265</v>
      </c>
      <c r="D34" s="55" t="s">
        <v>470</v>
      </c>
      <c r="E34" s="54" t="s">
        <v>458</v>
      </c>
      <c r="F34" s="32">
        <v>1800000</v>
      </c>
      <c r="G34">
        <v>180000000</v>
      </c>
      <c r="H34" s="77">
        <v>60247</v>
      </c>
      <c r="I34" s="78">
        <v>39531</v>
      </c>
      <c r="J34" s="73" t="s">
        <v>12</v>
      </c>
    </row>
    <row r="35" spans="1:10" ht="12.75">
      <c r="A35" s="72">
        <v>28</v>
      </c>
      <c r="B35" s="42" t="s">
        <v>226</v>
      </c>
      <c r="C35" s="54" t="s">
        <v>265</v>
      </c>
      <c r="D35" s="55" t="s">
        <v>478</v>
      </c>
      <c r="E35" s="54" t="s">
        <v>458</v>
      </c>
      <c r="F35" s="32">
        <v>1830000</v>
      </c>
      <c r="G35">
        <v>183000000</v>
      </c>
      <c r="H35" s="77">
        <v>60257</v>
      </c>
      <c r="I35" s="78">
        <v>39541</v>
      </c>
      <c r="J35" s="73" t="s">
        <v>130</v>
      </c>
    </row>
    <row r="36" spans="1:10" ht="12.75">
      <c r="A36" s="72">
        <v>29</v>
      </c>
      <c r="B36" s="42" t="s">
        <v>479</v>
      </c>
      <c r="C36" s="54" t="s">
        <v>265</v>
      </c>
      <c r="D36" s="55" t="s">
        <v>470</v>
      </c>
      <c r="E36" s="54" t="s">
        <v>453</v>
      </c>
      <c r="F36" s="32">
        <v>640000</v>
      </c>
      <c r="G36">
        <v>64000000</v>
      </c>
      <c r="H36" s="77">
        <v>60257</v>
      </c>
      <c r="I36" s="78">
        <v>39541</v>
      </c>
      <c r="J36" s="73" t="s">
        <v>12</v>
      </c>
    </row>
    <row r="37" spans="1:10" ht="12.75">
      <c r="A37" s="72">
        <v>30</v>
      </c>
      <c r="B37" s="42" t="s">
        <v>480</v>
      </c>
      <c r="C37" s="54" t="s">
        <v>265</v>
      </c>
      <c r="D37" s="55" t="s">
        <v>448</v>
      </c>
      <c r="E37" s="54" t="s">
        <v>449</v>
      </c>
      <c r="F37" s="32">
        <v>278300</v>
      </c>
      <c r="G37">
        <v>27830000</v>
      </c>
      <c r="H37" s="77">
        <v>60258</v>
      </c>
      <c r="I37" s="78">
        <v>39542</v>
      </c>
      <c r="J37" s="73" t="s">
        <v>415</v>
      </c>
    </row>
    <row r="38" spans="1:10" ht="12.75">
      <c r="A38" s="72">
        <v>31</v>
      </c>
      <c r="B38" s="42" t="s">
        <v>236</v>
      </c>
      <c r="C38" s="54" t="s">
        <v>105</v>
      </c>
      <c r="D38" s="55"/>
      <c r="E38" s="54" t="s">
        <v>458</v>
      </c>
      <c r="F38" s="32">
        <v>400000</v>
      </c>
      <c r="G38">
        <v>40000000</v>
      </c>
      <c r="H38" s="77">
        <v>60279</v>
      </c>
      <c r="I38" s="78">
        <v>39562</v>
      </c>
      <c r="J38" s="73" t="s">
        <v>130</v>
      </c>
    </row>
    <row r="39" spans="1:10" ht="12.75">
      <c r="A39" s="72">
        <v>32</v>
      </c>
      <c r="B39" s="42" t="s">
        <v>481</v>
      </c>
      <c r="C39" s="54" t="s">
        <v>265</v>
      </c>
      <c r="D39" s="55" t="s">
        <v>467</v>
      </c>
      <c r="E39" s="54" t="s">
        <v>449</v>
      </c>
      <c r="F39" s="32">
        <v>6000000</v>
      </c>
      <c r="G39">
        <v>600000000</v>
      </c>
      <c r="H39" s="77">
        <v>60279</v>
      </c>
      <c r="I39" s="78">
        <v>39562</v>
      </c>
      <c r="J39" s="73" t="s">
        <v>266</v>
      </c>
    </row>
    <row r="40" spans="1:10" ht="12.75">
      <c r="A40" s="72">
        <v>33</v>
      </c>
      <c r="B40" s="42" t="s">
        <v>482</v>
      </c>
      <c r="C40" s="54" t="s">
        <v>265</v>
      </c>
      <c r="D40" s="55" t="s">
        <v>472</v>
      </c>
      <c r="E40" s="54" t="s">
        <v>453</v>
      </c>
      <c r="F40" s="32">
        <v>960000</v>
      </c>
      <c r="G40">
        <v>96000000</v>
      </c>
      <c r="H40" s="77">
        <v>60289</v>
      </c>
      <c r="I40" s="78">
        <v>39572</v>
      </c>
      <c r="J40" s="73" t="s">
        <v>12</v>
      </c>
    </row>
    <row r="41" spans="1:10" ht="12.75">
      <c r="A41" s="72">
        <v>34</v>
      </c>
      <c r="B41" s="42" t="s">
        <v>300</v>
      </c>
      <c r="C41" s="54" t="s">
        <v>265</v>
      </c>
      <c r="D41" s="55" t="s">
        <v>462</v>
      </c>
      <c r="E41" s="54" t="s">
        <v>449</v>
      </c>
      <c r="F41" s="32">
        <v>500000</v>
      </c>
      <c r="G41">
        <v>50000000</v>
      </c>
      <c r="H41" s="77">
        <v>60289</v>
      </c>
      <c r="I41" s="78">
        <v>39572</v>
      </c>
      <c r="J41" s="73" t="s">
        <v>266</v>
      </c>
    </row>
    <row r="42" spans="1:10" ht="12.75">
      <c r="A42" s="72">
        <v>35</v>
      </c>
      <c r="B42" s="42" t="s">
        <v>420</v>
      </c>
      <c r="C42" s="54" t="s">
        <v>265</v>
      </c>
      <c r="D42" s="55" t="s">
        <v>448</v>
      </c>
      <c r="E42" s="54" t="s">
        <v>453</v>
      </c>
      <c r="F42" s="32">
        <v>1600000</v>
      </c>
      <c r="G42">
        <v>160000000</v>
      </c>
      <c r="H42" s="77">
        <v>60291</v>
      </c>
      <c r="I42" s="78">
        <v>39574</v>
      </c>
      <c r="J42" s="73" t="s">
        <v>9</v>
      </c>
    </row>
    <row r="43" spans="1:10" ht="12.75">
      <c r="A43" s="72">
        <v>36</v>
      </c>
      <c r="B43" s="42" t="s">
        <v>483</v>
      </c>
      <c r="C43" s="54" t="s">
        <v>265</v>
      </c>
      <c r="D43" s="55" t="s">
        <v>484</v>
      </c>
      <c r="E43" s="54" t="s">
        <v>453</v>
      </c>
      <c r="F43" s="32">
        <v>1500000</v>
      </c>
      <c r="G43">
        <v>150000000</v>
      </c>
      <c r="H43" s="77">
        <v>60293</v>
      </c>
      <c r="I43" s="78">
        <v>39576</v>
      </c>
      <c r="J43" s="73" t="s">
        <v>266</v>
      </c>
    </row>
    <row r="44" spans="1:10" ht="12.75">
      <c r="A44" s="72">
        <v>37</v>
      </c>
      <c r="B44" s="42" t="s">
        <v>374</v>
      </c>
      <c r="C44" s="54" t="s">
        <v>265</v>
      </c>
      <c r="D44" s="55" t="s">
        <v>485</v>
      </c>
      <c r="E44" s="54" t="s">
        <v>453</v>
      </c>
      <c r="F44" s="32">
        <v>600000</v>
      </c>
      <c r="G44">
        <v>60000000</v>
      </c>
      <c r="H44" s="77">
        <v>60293</v>
      </c>
      <c r="I44" s="78">
        <v>39576</v>
      </c>
      <c r="J44" s="73" t="s">
        <v>12</v>
      </c>
    </row>
    <row r="45" spans="1:10" ht="12.75">
      <c r="A45" s="72">
        <v>38</v>
      </c>
      <c r="B45" s="42" t="s">
        <v>188</v>
      </c>
      <c r="C45" s="54" t="s">
        <v>265</v>
      </c>
      <c r="D45" s="55" t="s">
        <v>462</v>
      </c>
      <c r="E45" s="54" t="s">
        <v>449</v>
      </c>
      <c r="F45" s="32">
        <v>750000</v>
      </c>
      <c r="G45">
        <v>75000000</v>
      </c>
      <c r="H45" s="77">
        <v>60293</v>
      </c>
      <c r="I45" s="78">
        <v>39576</v>
      </c>
      <c r="J45" s="73" t="s">
        <v>12</v>
      </c>
    </row>
    <row r="46" spans="1:10" ht="12.75">
      <c r="A46" s="72">
        <v>39</v>
      </c>
      <c r="B46" s="42" t="s">
        <v>422</v>
      </c>
      <c r="C46" s="54" t="s">
        <v>265</v>
      </c>
      <c r="D46" s="55" t="s">
        <v>486</v>
      </c>
      <c r="E46" s="54" t="s">
        <v>449</v>
      </c>
      <c r="F46" s="32">
        <v>300000</v>
      </c>
      <c r="G46">
        <v>30000000</v>
      </c>
      <c r="H46" s="77">
        <v>60297</v>
      </c>
      <c r="I46" s="78">
        <v>39580</v>
      </c>
      <c r="J46" s="73" t="s">
        <v>12</v>
      </c>
    </row>
    <row r="47" spans="1:10" ht="12.75">
      <c r="A47" s="72">
        <v>40</v>
      </c>
      <c r="B47" s="42" t="s">
        <v>423</v>
      </c>
      <c r="C47" s="54" t="s">
        <v>265</v>
      </c>
      <c r="D47" s="55" t="s">
        <v>462</v>
      </c>
      <c r="E47" s="54" t="s">
        <v>449</v>
      </c>
      <c r="F47" s="32">
        <v>606084</v>
      </c>
      <c r="G47">
        <v>60608400</v>
      </c>
      <c r="H47" s="77">
        <v>60297</v>
      </c>
      <c r="I47" s="78">
        <v>39580</v>
      </c>
      <c r="J47" s="73" t="s">
        <v>266</v>
      </c>
    </row>
    <row r="48" spans="1:10" ht="12.75">
      <c r="A48" s="72">
        <v>41</v>
      </c>
      <c r="B48" s="42" t="s">
        <v>487</v>
      </c>
      <c r="C48" s="54" t="s">
        <v>265</v>
      </c>
      <c r="D48" s="55" t="s">
        <v>467</v>
      </c>
      <c r="E48" s="54" t="s">
        <v>449</v>
      </c>
      <c r="F48" s="32">
        <v>2248062</v>
      </c>
      <c r="G48">
        <v>224806200</v>
      </c>
      <c r="H48" s="77">
        <v>60298</v>
      </c>
      <c r="I48" s="78">
        <v>39581</v>
      </c>
      <c r="J48" s="73" t="s">
        <v>130</v>
      </c>
    </row>
    <row r="49" spans="1:10" ht="12.75">
      <c r="A49" s="72">
        <v>42</v>
      </c>
      <c r="B49" s="42" t="s">
        <v>424</v>
      </c>
      <c r="C49" s="54" t="s">
        <v>267</v>
      </c>
      <c r="D49" s="55"/>
      <c r="E49" s="54" t="s">
        <v>449</v>
      </c>
      <c r="F49" s="32">
        <v>200000</v>
      </c>
      <c r="G49">
        <v>20000000</v>
      </c>
      <c r="H49" s="77">
        <v>60303</v>
      </c>
      <c r="I49" s="78">
        <v>39586</v>
      </c>
      <c r="J49" s="73" t="s">
        <v>130</v>
      </c>
    </row>
    <row r="50" spans="1:10" ht="12.75">
      <c r="A50" s="72">
        <v>43</v>
      </c>
      <c r="B50" s="42" t="s">
        <v>488</v>
      </c>
      <c r="C50" s="54" t="s">
        <v>267</v>
      </c>
      <c r="D50" s="55"/>
      <c r="E50" s="54" t="s">
        <v>449</v>
      </c>
      <c r="F50" s="32">
        <v>200000</v>
      </c>
      <c r="G50">
        <v>20000000</v>
      </c>
      <c r="H50" s="77">
        <v>60303</v>
      </c>
      <c r="I50" s="78">
        <v>39586</v>
      </c>
      <c r="J50" s="73" t="s">
        <v>156</v>
      </c>
    </row>
    <row r="51" spans="1:10" ht="12.75">
      <c r="A51" s="72">
        <v>44</v>
      </c>
      <c r="B51" s="42" t="s">
        <v>489</v>
      </c>
      <c r="C51" s="54" t="s">
        <v>265</v>
      </c>
      <c r="D51" s="55" t="s">
        <v>490</v>
      </c>
      <c r="E51" s="54" t="s">
        <v>449</v>
      </c>
      <c r="F51" s="32">
        <v>5040000</v>
      </c>
      <c r="G51">
        <v>504000000</v>
      </c>
      <c r="H51" s="77">
        <v>60303</v>
      </c>
      <c r="I51" s="78">
        <v>39586</v>
      </c>
      <c r="J51" s="73" t="s">
        <v>12</v>
      </c>
    </row>
    <row r="52" spans="1:10" ht="12.75">
      <c r="A52" s="72">
        <v>45</v>
      </c>
      <c r="B52" s="42" t="s">
        <v>491</v>
      </c>
      <c r="C52" s="54" t="s">
        <v>265</v>
      </c>
      <c r="D52" s="55" t="s">
        <v>484</v>
      </c>
      <c r="E52" s="54" t="s">
        <v>453</v>
      </c>
      <c r="F52" s="32">
        <v>1500000</v>
      </c>
      <c r="G52">
        <v>150000000</v>
      </c>
      <c r="H52" s="77">
        <v>60303</v>
      </c>
      <c r="I52" s="78">
        <v>39586</v>
      </c>
      <c r="J52" s="73" t="s">
        <v>156</v>
      </c>
    </row>
    <row r="53" spans="1:10" ht="12.75">
      <c r="A53" s="72">
        <v>46</v>
      </c>
      <c r="B53" s="42" t="s">
        <v>425</v>
      </c>
      <c r="C53" s="54" t="s">
        <v>267</v>
      </c>
      <c r="D53" s="55"/>
      <c r="E53" s="54" t="s">
        <v>453</v>
      </c>
      <c r="F53" s="32">
        <v>960000</v>
      </c>
      <c r="G53">
        <v>96000000</v>
      </c>
      <c r="H53" s="77">
        <v>60308</v>
      </c>
      <c r="I53" s="78">
        <v>39591</v>
      </c>
      <c r="J53" s="73" t="s">
        <v>130</v>
      </c>
    </row>
    <row r="54" spans="1:10" ht="12.75">
      <c r="A54" s="72">
        <v>47</v>
      </c>
      <c r="B54" s="42" t="s">
        <v>426</v>
      </c>
      <c r="C54" s="54" t="s">
        <v>267</v>
      </c>
      <c r="D54" s="55"/>
      <c r="E54" s="54" t="s">
        <v>449</v>
      </c>
      <c r="F54" s="32">
        <v>247500</v>
      </c>
      <c r="G54">
        <v>24750000</v>
      </c>
      <c r="H54" s="77">
        <v>60311</v>
      </c>
      <c r="I54" s="78">
        <v>39594</v>
      </c>
      <c r="J54" s="73" t="s">
        <v>367</v>
      </c>
    </row>
    <row r="55" spans="1:10" ht="12.75">
      <c r="A55" s="72">
        <v>48</v>
      </c>
      <c r="B55" s="42" t="s">
        <v>427</v>
      </c>
      <c r="C55" s="54" t="s">
        <v>267</v>
      </c>
      <c r="D55" s="55"/>
      <c r="E55" s="54" t="s">
        <v>449</v>
      </c>
      <c r="F55" s="32">
        <v>225000</v>
      </c>
      <c r="G55">
        <v>22500000</v>
      </c>
      <c r="H55" s="77">
        <v>60311</v>
      </c>
      <c r="I55" s="78">
        <v>39594</v>
      </c>
      <c r="J55" s="73" t="s">
        <v>266</v>
      </c>
    </row>
    <row r="56" spans="1:10" ht="12.75">
      <c r="A56" s="72">
        <v>49</v>
      </c>
      <c r="B56" s="42" t="s">
        <v>428</v>
      </c>
      <c r="C56" s="54" t="s">
        <v>265</v>
      </c>
      <c r="D56" s="55" t="s">
        <v>462</v>
      </c>
      <c r="E56" s="54" t="s">
        <v>449</v>
      </c>
      <c r="F56" s="32">
        <v>804402</v>
      </c>
      <c r="G56">
        <v>80440200</v>
      </c>
      <c r="H56" s="77">
        <v>60311</v>
      </c>
      <c r="I56" s="78">
        <v>39594</v>
      </c>
      <c r="J56" s="73" t="s">
        <v>266</v>
      </c>
    </row>
    <row r="57" spans="1:10" ht="12.75">
      <c r="A57" s="72">
        <v>50</v>
      </c>
      <c r="B57" s="42" t="s">
        <v>492</v>
      </c>
      <c r="C57" s="54" t="s">
        <v>265</v>
      </c>
      <c r="D57" s="55" t="s">
        <v>448</v>
      </c>
      <c r="E57" s="54" t="s">
        <v>453</v>
      </c>
      <c r="F57" s="32">
        <v>100000</v>
      </c>
      <c r="G57">
        <v>10000000</v>
      </c>
      <c r="H57" s="77">
        <v>60311</v>
      </c>
      <c r="I57" s="78">
        <v>39594</v>
      </c>
      <c r="J57" s="73" t="s">
        <v>12</v>
      </c>
    </row>
    <row r="58" spans="1:10" ht="12.75">
      <c r="A58" s="72">
        <v>51</v>
      </c>
      <c r="B58" s="42" t="s">
        <v>429</v>
      </c>
      <c r="C58" s="54" t="s">
        <v>267</v>
      </c>
      <c r="D58" s="55"/>
      <c r="E58" s="54" t="s">
        <v>453</v>
      </c>
      <c r="F58" s="32">
        <v>120000</v>
      </c>
      <c r="G58">
        <v>12000000</v>
      </c>
      <c r="H58" s="77">
        <v>60312</v>
      </c>
      <c r="I58" s="78">
        <v>39595</v>
      </c>
      <c r="J58" s="73" t="s">
        <v>266</v>
      </c>
    </row>
    <row r="59" spans="1:10" ht="12.75">
      <c r="A59" s="72">
        <v>52</v>
      </c>
      <c r="B59" s="42" t="s">
        <v>493</v>
      </c>
      <c r="C59" s="54" t="s">
        <v>267</v>
      </c>
      <c r="D59" s="55"/>
      <c r="E59" s="54" t="s">
        <v>449</v>
      </c>
      <c r="F59" s="32">
        <v>200000</v>
      </c>
      <c r="G59">
        <v>20000000</v>
      </c>
      <c r="H59" s="77">
        <v>60312</v>
      </c>
      <c r="I59" s="78">
        <v>39595</v>
      </c>
      <c r="J59" s="73" t="s">
        <v>9</v>
      </c>
    </row>
    <row r="60" spans="1:10" ht="12.75">
      <c r="A60" s="72">
        <v>53</v>
      </c>
      <c r="B60" s="42" t="s">
        <v>430</v>
      </c>
      <c r="C60" s="54" t="s">
        <v>267</v>
      </c>
      <c r="D60" s="55"/>
      <c r="E60" s="54" t="s">
        <v>453</v>
      </c>
      <c r="F60" s="32">
        <v>150000</v>
      </c>
      <c r="G60">
        <v>15000000</v>
      </c>
      <c r="H60" s="77">
        <v>60317</v>
      </c>
      <c r="I60" s="78">
        <v>39600</v>
      </c>
      <c r="J60" s="73" t="s">
        <v>266</v>
      </c>
    </row>
    <row r="61" spans="1:10" ht="12.75">
      <c r="A61" s="72">
        <v>54</v>
      </c>
      <c r="B61" s="42" t="s">
        <v>189</v>
      </c>
      <c r="C61" s="54" t="s">
        <v>105</v>
      </c>
      <c r="D61" s="55"/>
      <c r="E61" s="54" t="s">
        <v>458</v>
      </c>
      <c r="F61" s="32">
        <v>500000</v>
      </c>
      <c r="G61">
        <v>50000000</v>
      </c>
      <c r="H61" s="77">
        <v>60317</v>
      </c>
      <c r="I61" s="78">
        <v>39600</v>
      </c>
      <c r="J61" s="73" t="s">
        <v>266</v>
      </c>
    </row>
    <row r="62" spans="1:10" ht="12.75">
      <c r="A62" s="72">
        <v>55</v>
      </c>
      <c r="B62" s="42" t="s">
        <v>494</v>
      </c>
      <c r="C62" s="54" t="s">
        <v>265</v>
      </c>
      <c r="D62" s="55" t="s">
        <v>478</v>
      </c>
      <c r="E62" s="54" t="s">
        <v>449</v>
      </c>
      <c r="F62" s="32">
        <v>168000</v>
      </c>
      <c r="G62">
        <v>16800000</v>
      </c>
      <c r="H62" s="77">
        <v>60317</v>
      </c>
      <c r="I62" s="78">
        <v>39600</v>
      </c>
      <c r="J62" s="73" t="s">
        <v>130</v>
      </c>
    </row>
    <row r="63" spans="1:10" ht="12.75">
      <c r="A63" s="72">
        <v>56</v>
      </c>
      <c r="B63" s="42" t="s">
        <v>495</v>
      </c>
      <c r="C63" s="54" t="s">
        <v>265</v>
      </c>
      <c r="D63" s="55" t="s">
        <v>496</v>
      </c>
      <c r="E63" s="54" t="s">
        <v>446</v>
      </c>
      <c r="F63" s="32">
        <v>390000</v>
      </c>
      <c r="G63">
        <v>39000000</v>
      </c>
      <c r="H63" s="77">
        <v>60317</v>
      </c>
      <c r="I63" s="78">
        <v>39600</v>
      </c>
      <c r="J63" s="73" t="s">
        <v>266</v>
      </c>
    </row>
    <row r="64" spans="1:10" ht="12.75">
      <c r="A64" s="72">
        <v>57</v>
      </c>
      <c r="B64" s="42" t="s">
        <v>497</v>
      </c>
      <c r="C64" s="54" t="s">
        <v>265</v>
      </c>
      <c r="D64" s="55" t="s">
        <v>462</v>
      </c>
      <c r="E64" s="54" t="s">
        <v>449</v>
      </c>
      <c r="F64" s="32">
        <v>726000</v>
      </c>
      <c r="G64">
        <v>72600000</v>
      </c>
      <c r="H64" s="77">
        <v>60319</v>
      </c>
      <c r="I64" s="78">
        <v>39602</v>
      </c>
      <c r="J64" s="73" t="s">
        <v>12</v>
      </c>
    </row>
    <row r="65" spans="1:10" ht="12.75">
      <c r="A65" s="72">
        <v>58</v>
      </c>
      <c r="B65" s="42" t="s">
        <v>498</v>
      </c>
      <c r="C65" s="54" t="s">
        <v>265</v>
      </c>
      <c r="D65" s="55" t="s">
        <v>486</v>
      </c>
      <c r="E65" s="54" t="s">
        <v>449</v>
      </c>
      <c r="F65" s="32">
        <v>370088</v>
      </c>
      <c r="G65">
        <v>37008800</v>
      </c>
      <c r="H65" s="77">
        <v>60321</v>
      </c>
      <c r="I65" s="78">
        <v>39604</v>
      </c>
      <c r="J65" s="73" t="s">
        <v>12</v>
      </c>
    </row>
    <row r="66" spans="1:10" ht="12.75">
      <c r="A66" s="72">
        <v>59</v>
      </c>
      <c r="B66" s="42" t="s">
        <v>160</v>
      </c>
      <c r="C66" s="54" t="s">
        <v>265</v>
      </c>
      <c r="D66" s="55" t="s">
        <v>499</v>
      </c>
      <c r="E66" s="54" t="s">
        <v>449</v>
      </c>
      <c r="F66" s="32">
        <v>1500728</v>
      </c>
      <c r="G66">
        <v>150072800</v>
      </c>
      <c r="H66" s="77">
        <v>60321</v>
      </c>
      <c r="I66" s="78">
        <v>39604</v>
      </c>
      <c r="J66" s="73" t="s">
        <v>130</v>
      </c>
    </row>
    <row r="67" spans="1:10" ht="12.75">
      <c r="A67" s="72">
        <v>60</v>
      </c>
      <c r="B67" s="42" t="s">
        <v>431</v>
      </c>
      <c r="C67" s="54" t="s">
        <v>265</v>
      </c>
      <c r="D67" s="55" t="s">
        <v>486</v>
      </c>
      <c r="E67" s="54" t="s">
        <v>446</v>
      </c>
      <c r="F67" s="32">
        <v>378000</v>
      </c>
      <c r="G67">
        <v>37800000</v>
      </c>
      <c r="H67" s="77">
        <v>60322</v>
      </c>
      <c r="I67" s="78">
        <v>39605</v>
      </c>
      <c r="J67" s="73" t="s">
        <v>266</v>
      </c>
    </row>
    <row r="68" spans="1:10" ht="12.75">
      <c r="A68" s="72">
        <v>61</v>
      </c>
      <c r="B68" s="42" t="s">
        <v>432</v>
      </c>
      <c r="C68" s="54" t="s">
        <v>105</v>
      </c>
      <c r="D68" s="55"/>
      <c r="E68" s="54" t="s">
        <v>458</v>
      </c>
      <c r="F68" s="32">
        <v>250000</v>
      </c>
      <c r="G68">
        <v>250000000</v>
      </c>
      <c r="H68" s="77">
        <v>60328</v>
      </c>
      <c r="I68" s="78">
        <v>39615</v>
      </c>
      <c r="J68" s="73" t="s">
        <v>266</v>
      </c>
    </row>
    <row r="69" spans="1:10" ht="12.75">
      <c r="A69" s="72">
        <v>62</v>
      </c>
      <c r="B69" s="42" t="s">
        <v>198</v>
      </c>
      <c r="C69" s="54" t="s">
        <v>265</v>
      </c>
      <c r="D69" s="55" t="s">
        <v>462</v>
      </c>
      <c r="E69" s="54" t="s">
        <v>449</v>
      </c>
      <c r="F69" s="32">
        <v>120000</v>
      </c>
      <c r="G69">
        <v>30000000</v>
      </c>
      <c r="H69" s="77">
        <v>60334</v>
      </c>
      <c r="I69" s="78">
        <v>39621</v>
      </c>
      <c r="J69" s="73" t="s">
        <v>9</v>
      </c>
    </row>
    <row r="70" spans="1:10" ht="12.75">
      <c r="A70" s="72">
        <v>63</v>
      </c>
      <c r="B70" s="42" t="s">
        <v>433</v>
      </c>
      <c r="C70" s="54" t="s">
        <v>265</v>
      </c>
      <c r="D70" s="55" t="s">
        <v>462</v>
      </c>
      <c r="E70" s="54" t="s">
        <v>449</v>
      </c>
      <c r="F70" s="32">
        <v>704885</v>
      </c>
      <c r="G70">
        <v>70488500</v>
      </c>
      <c r="H70" s="77">
        <v>60336</v>
      </c>
      <c r="I70" s="78">
        <v>39623</v>
      </c>
      <c r="J70" s="73" t="s">
        <v>415</v>
      </c>
    </row>
    <row r="71" spans="1:10" ht="12.75">
      <c r="A71" s="72">
        <v>64</v>
      </c>
      <c r="B71" s="42" t="s">
        <v>500</v>
      </c>
      <c r="C71" s="54" t="s">
        <v>265</v>
      </c>
      <c r="D71" s="55" t="s">
        <v>462</v>
      </c>
      <c r="E71" s="54" t="s">
        <v>449</v>
      </c>
      <c r="F71" s="32">
        <v>379500</v>
      </c>
      <c r="G71">
        <v>37950000</v>
      </c>
      <c r="H71" s="77">
        <v>60337</v>
      </c>
      <c r="I71" s="78">
        <v>39624</v>
      </c>
      <c r="J71" s="73" t="s">
        <v>266</v>
      </c>
    </row>
    <row r="72" spans="1:10" ht="12.75">
      <c r="A72" s="72">
        <v>65</v>
      </c>
      <c r="B72" s="42" t="s">
        <v>434</v>
      </c>
      <c r="C72" s="54" t="s">
        <v>105</v>
      </c>
      <c r="D72" s="55"/>
      <c r="E72" s="54" t="s">
        <v>458</v>
      </c>
      <c r="F72" s="32">
        <v>300000</v>
      </c>
      <c r="G72">
        <v>30000000</v>
      </c>
      <c r="H72" s="77">
        <v>60341</v>
      </c>
      <c r="I72" s="78">
        <v>39628</v>
      </c>
      <c r="J72" s="73" t="s">
        <v>12</v>
      </c>
    </row>
    <row r="73" spans="1:10" ht="12.75">
      <c r="A73" s="72">
        <v>66</v>
      </c>
      <c r="B73" s="42" t="s">
        <v>501</v>
      </c>
      <c r="C73" s="54" t="s">
        <v>265</v>
      </c>
      <c r="D73" s="55" t="s">
        <v>462</v>
      </c>
      <c r="E73" s="54" t="s">
        <v>446</v>
      </c>
      <c r="F73" s="32">
        <v>550000</v>
      </c>
      <c r="G73">
        <v>55000000</v>
      </c>
      <c r="H73" s="77">
        <v>60342</v>
      </c>
      <c r="I73" s="78">
        <v>39629</v>
      </c>
      <c r="J73" s="73" t="s">
        <v>9</v>
      </c>
    </row>
    <row r="74" spans="1:10" ht="12.75">
      <c r="A74" s="72">
        <v>67</v>
      </c>
      <c r="B74" s="42" t="s">
        <v>435</v>
      </c>
      <c r="C74" s="54" t="s">
        <v>267</v>
      </c>
      <c r="D74" s="55"/>
      <c r="E74" s="54" t="s">
        <v>458</v>
      </c>
      <c r="F74" s="32">
        <v>3000000</v>
      </c>
      <c r="G74">
        <v>300000000</v>
      </c>
      <c r="H74" s="77">
        <v>60343</v>
      </c>
      <c r="I74" s="78">
        <v>39630</v>
      </c>
      <c r="J74" s="73" t="s">
        <v>12</v>
      </c>
    </row>
    <row r="75" spans="1:10" ht="12.75">
      <c r="A75" s="72">
        <v>68</v>
      </c>
      <c r="B75" s="42" t="s">
        <v>502</v>
      </c>
      <c r="C75" s="54" t="s">
        <v>265</v>
      </c>
      <c r="D75" s="55" t="s">
        <v>462</v>
      </c>
      <c r="E75" s="54" t="s">
        <v>503</v>
      </c>
      <c r="F75" s="32">
        <v>6949410</v>
      </c>
      <c r="G75">
        <v>694941000</v>
      </c>
      <c r="H75" s="77">
        <v>60343</v>
      </c>
      <c r="I75" s="78">
        <v>39630</v>
      </c>
      <c r="J75" s="73" t="s">
        <v>12</v>
      </c>
    </row>
    <row r="76" spans="1:10" ht="12.75">
      <c r="A76" s="72">
        <v>69</v>
      </c>
      <c r="B76" s="42" t="s">
        <v>504</v>
      </c>
      <c r="C76" s="54" t="s">
        <v>265</v>
      </c>
      <c r="D76" s="55" t="s">
        <v>505</v>
      </c>
      <c r="E76" s="54" t="s">
        <v>458</v>
      </c>
      <c r="F76" s="32">
        <v>4929907</v>
      </c>
      <c r="G76">
        <v>492990700</v>
      </c>
      <c r="H76" s="77">
        <v>60344</v>
      </c>
      <c r="I76" s="78">
        <v>39631</v>
      </c>
      <c r="J76" s="73" t="s">
        <v>130</v>
      </c>
    </row>
    <row r="77" spans="1:10" ht="12.75">
      <c r="A77" s="72">
        <v>70</v>
      </c>
      <c r="B77" s="42" t="s">
        <v>436</v>
      </c>
      <c r="C77" s="54" t="s">
        <v>265</v>
      </c>
      <c r="D77" s="55" t="s">
        <v>462</v>
      </c>
      <c r="E77" s="54" t="s">
        <v>449</v>
      </c>
      <c r="F77" s="32">
        <v>312500</v>
      </c>
      <c r="G77">
        <v>31250000</v>
      </c>
      <c r="H77" s="77">
        <v>60344</v>
      </c>
      <c r="I77" s="78">
        <v>39631</v>
      </c>
      <c r="J77" s="73" t="s">
        <v>266</v>
      </c>
    </row>
    <row r="78" spans="1:10" ht="12.75">
      <c r="A78" s="72">
        <v>71</v>
      </c>
      <c r="B78" s="42" t="s">
        <v>506</v>
      </c>
      <c r="C78" s="54" t="s">
        <v>265</v>
      </c>
      <c r="D78" s="55" t="s">
        <v>462</v>
      </c>
      <c r="E78" s="54" t="s">
        <v>453</v>
      </c>
      <c r="F78" s="32">
        <v>500000</v>
      </c>
      <c r="G78">
        <v>50000000</v>
      </c>
      <c r="H78" s="77">
        <v>60349</v>
      </c>
      <c r="I78" s="78">
        <v>39636</v>
      </c>
      <c r="J78" s="73" t="s">
        <v>130</v>
      </c>
    </row>
    <row r="79" spans="1:10" ht="12.75">
      <c r="A79" s="72">
        <v>72</v>
      </c>
      <c r="B79" s="42" t="s">
        <v>507</v>
      </c>
      <c r="C79" s="54" t="s">
        <v>267</v>
      </c>
      <c r="D79" s="55"/>
      <c r="E79" s="54" t="s">
        <v>453</v>
      </c>
      <c r="F79" s="32">
        <v>800000</v>
      </c>
      <c r="G79">
        <v>80000000</v>
      </c>
      <c r="H79" s="77">
        <v>60355</v>
      </c>
      <c r="I79" s="78">
        <v>39642</v>
      </c>
      <c r="J79" s="73" t="s">
        <v>437</v>
      </c>
    </row>
    <row r="80" spans="1:10" s="53" customFormat="1" ht="13.5" thickBot="1">
      <c r="A80" s="79"/>
      <c r="B80" s="59"/>
      <c r="C80" s="59"/>
      <c r="D80" s="59"/>
      <c r="E80" s="60" t="s">
        <v>39</v>
      </c>
      <c r="F80" s="61">
        <v>50373252</v>
      </c>
      <c r="G80" s="61">
        <v>10488331800</v>
      </c>
      <c r="H80" s="74"/>
      <c r="I80" s="74"/>
      <c r="J80" s="74"/>
    </row>
    <row r="81" ht="13.5" thickTop="1"/>
    <row r="82" spans="1:2" ht="12.75">
      <c r="A82" s="38" t="s">
        <v>130</v>
      </c>
      <c r="B82" s="37" t="s">
        <v>438</v>
      </c>
    </row>
    <row r="83" spans="1:4" ht="12.75">
      <c r="A83" s="38" t="s">
        <v>12</v>
      </c>
      <c r="B83" s="834" t="s">
        <v>345</v>
      </c>
      <c r="C83" s="834"/>
      <c r="D83" s="834"/>
    </row>
    <row r="84" spans="1:2" ht="12.75">
      <c r="A84" s="38" t="s">
        <v>9</v>
      </c>
      <c r="B84" s="37" t="s">
        <v>42</v>
      </c>
    </row>
    <row r="85" spans="1:2" ht="12.75">
      <c r="A85" s="38" t="s">
        <v>266</v>
      </c>
      <c r="B85" s="37" t="s">
        <v>419</v>
      </c>
    </row>
    <row r="86" spans="1:3" ht="12.75">
      <c r="A86" s="38" t="s">
        <v>415</v>
      </c>
      <c r="B86" s="834" t="s">
        <v>439</v>
      </c>
      <c r="C86" s="834"/>
    </row>
    <row r="87" spans="1:2" ht="12.75">
      <c r="A87" s="38" t="s">
        <v>156</v>
      </c>
      <c r="B87" s="37" t="s">
        <v>440</v>
      </c>
    </row>
  </sheetData>
  <sheetProtection/>
  <mergeCells count="3">
    <mergeCell ref="H5:I5"/>
    <mergeCell ref="B86:C86"/>
    <mergeCell ref="B83:D8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44"/>
  <sheetViews>
    <sheetView zoomScalePageLayoutView="0" workbookViewId="0" topLeftCell="A1">
      <selection activeCell="E46" sqref="E46"/>
    </sheetView>
  </sheetViews>
  <sheetFormatPr defaultColWidth="25.421875" defaultRowHeight="12.75"/>
  <cols>
    <col min="1" max="1" width="11.00390625" style="5" customWidth="1"/>
    <col min="2" max="2" width="39.8515625" style="0" customWidth="1"/>
    <col min="3" max="3" width="19.7109375" style="0" customWidth="1"/>
    <col min="4" max="4" width="15.57421875" style="0" customWidth="1"/>
    <col min="5" max="5" width="27.8515625" style="5" customWidth="1"/>
    <col min="6" max="6" width="15.140625" style="0" customWidth="1"/>
  </cols>
  <sheetData>
    <row r="2" spans="2:6" ht="15.75">
      <c r="B2" s="33" t="s">
        <v>40</v>
      </c>
      <c r="C2" s="32"/>
      <c r="D2" s="32"/>
      <c r="E2" s="35"/>
      <c r="F2" s="32"/>
    </row>
    <row r="3" spans="2:6" ht="12.75">
      <c r="B3" s="34" t="s">
        <v>350</v>
      </c>
      <c r="C3" s="32"/>
      <c r="D3" s="32"/>
      <c r="E3" s="35"/>
      <c r="F3" s="32"/>
    </row>
    <row r="4" spans="1:6" ht="12.75">
      <c r="A4" s="35"/>
      <c r="B4" s="32"/>
      <c r="C4" s="32"/>
      <c r="D4" s="32"/>
      <c r="E4" s="35"/>
      <c r="F4" s="32"/>
    </row>
    <row r="5" spans="1:6" ht="22.5">
      <c r="A5" s="835" t="s">
        <v>45</v>
      </c>
      <c r="B5" s="835" t="s">
        <v>1</v>
      </c>
      <c r="C5" s="835" t="s">
        <v>2</v>
      </c>
      <c r="D5" s="12" t="s">
        <v>46</v>
      </c>
      <c r="E5" s="835" t="s">
        <v>4</v>
      </c>
      <c r="F5" s="835" t="s">
        <v>263</v>
      </c>
    </row>
    <row r="6" spans="1:6" ht="13.5" thickBot="1">
      <c r="A6" s="836"/>
      <c r="B6" s="836"/>
      <c r="C6" s="836"/>
      <c r="D6" s="13" t="s">
        <v>47</v>
      </c>
      <c r="E6" s="836"/>
      <c r="F6" s="836"/>
    </row>
    <row r="7" spans="1:6" ht="12.75">
      <c r="A7" s="22">
        <v>1</v>
      </c>
      <c r="B7" s="37" t="s">
        <v>351</v>
      </c>
      <c r="C7" s="37" t="s">
        <v>7</v>
      </c>
      <c r="D7" s="22">
        <v>9</v>
      </c>
      <c r="E7" s="22" t="s">
        <v>352</v>
      </c>
      <c r="F7" s="51" t="s">
        <v>130</v>
      </c>
    </row>
    <row r="8" spans="1:6" ht="12.75">
      <c r="A8" s="22">
        <v>2</v>
      </c>
      <c r="B8" s="37" t="s">
        <v>353</v>
      </c>
      <c r="C8" s="37" t="s">
        <v>75</v>
      </c>
      <c r="D8" s="22">
        <v>40</v>
      </c>
      <c r="E8" s="22" t="s">
        <v>354</v>
      </c>
      <c r="F8" s="37" t="s">
        <v>12</v>
      </c>
    </row>
    <row r="9" spans="1:6" ht="12.75">
      <c r="A9" s="22">
        <v>3</v>
      </c>
      <c r="B9" s="37" t="s">
        <v>355</v>
      </c>
      <c r="C9" s="37" t="s">
        <v>75</v>
      </c>
      <c r="D9" s="22">
        <v>20</v>
      </c>
      <c r="E9" s="22" t="s">
        <v>356</v>
      </c>
      <c r="F9" s="37" t="s">
        <v>130</v>
      </c>
    </row>
    <row r="10" spans="1:6" ht="12.75">
      <c r="A10" s="22">
        <v>4</v>
      </c>
      <c r="B10" s="37" t="s">
        <v>357</v>
      </c>
      <c r="C10" s="37" t="s">
        <v>7</v>
      </c>
      <c r="D10" s="22">
        <v>6</v>
      </c>
      <c r="E10" s="22" t="s">
        <v>358</v>
      </c>
      <c r="F10" s="37" t="s">
        <v>12</v>
      </c>
    </row>
    <row r="11" spans="1:6" ht="12.75">
      <c r="A11" s="22">
        <v>5</v>
      </c>
      <c r="B11" s="37" t="s">
        <v>359</v>
      </c>
      <c r="C11" s="37" t="s">
        <v>75</v>
      </c>
      <c r="D11" s="22">
        <v>20</v>
      </c>
      <c r="E11" s="22" t="s">
        <v>360</v>
      </c>
      <c r="F11" s="37" t="s">
        <v>130</v>
      </c>
    </row>
    <row r="12" spans="1:6" ht="12.75">
      <c r="A12" s="22">
        <v>6</v>
      </c>
      <c r="B12" s="37" t="s">
        <v>361</v>
      </c>
      <c r="C12" s="37" t="s">
        <v>75</v>
      </c>
      <c r="D12" s="22">
        <v>160</v>
      </c>
      <c r="E12" s="22" t="s">
        <v>362</v>
      </c>
      <c r="F12" s="37" t="s">
        <v>12</v>
      </c>
    </row>
    <row r="13" spans="1:6" ht="12.75">
      <c r="A13" s="22">
        <v>7</v>
      </c>
      <c r="B13" s="37" t="s">
        <v>363</v>
      </c>
      <c r="C13" s="37" t="s">
        <v>75</v>
      </c>
      <c r="D13" s="22">
        <v>11</v>
      </c>
      <c r="E13" s="22" t="s">
        <v>364</v>
      </c>
      <c r="F13" s="37" t="s">
        <v>156</v>
      </c>
    </row>
    <row r="14" spans="1:6" ht="12.75">
      <c r="A14" s="22">
        <v>8</v>
      </c>
      <c r="B14" s="37" t="s">
        <v>365</v>
      </c>
      <c r="C14" s="37" t="s">
        <v>7</v>
      </c>
      <c r="D14" s="22">
        <v>96</v>
      </c>
      <c r="E14" s="22" t="s">
        <v>366</v>
      </c>
      <c r="F14" s="37" t="s">
        <v>367</v>
      </c>
    </row>
    <row r="15" spans="1:6" ht="12.75">
      <c r="A15" s="22">
        <v>9</v>
      </c>
      <c r="B15" s="37" t="s">
        <v>368</v>
      </c>
      <c r="C15" s="37" t="s">
        <v>75</v>
      </c>
      <c r="D15" s="22">
        <v>194</v>
      </c>
      <c r="E15" s="22" t="s">
        <v>369</v>
      </c>
      <c r="F15" s="37" t="s">
        <v>12</v>
      </c>
    </row>
    <row r="16" spans="1:6" ht="12.75">
      <c r="A16" s="22">
        <v>10</v>
      </c>
      <c r="B16" s="37" t="s">
        <v>370</v>
      </c>
      <c r="C16" s="37" t="s">
        <v>75</v>
      </c>
      <c r="D16" s="22">
        <v>80</v>
      </c>
      <c r="E16" s="22" t="s">
        <v>371</v>
      </c>
      <c r="F16" s="37" t="s">
        <v>12</v>
      </c>
    </row>
    <row r="17" spans="1:6" ht="12.75">
      <c r="A17" s="22">
        <v>11</v>
      </c>
      <c r="B17" s="37" t="s">
        <v>372</v>
      </c>
      <c r="C17" s="37" t="s">
        <v>7</v>
      </c>
      <c r="D17" s="22">
        <v>6</v>
      </c>
      <c r="E17" s="22" t="s">
        <v>373</v>
      </c>
      <c r="F17" s="37" t="s">
        <v>130</v>
      </c>
    </row>
    <row r="18" spans="1:6" ht="12.75">
      <c r="A18" s="22">
        <v>12</v>
      </c>
      <c r="B18" s="37" t="s">
        <v>374</v>
      </c>
      <c r="C18" s="37" t="s">
        <v>7</v>
      </c>
      <c r="D18" s="22">
        <v>12</v>
      </c>
      <c r="E18" s="22" t="s">
        <v>375</v>
      </c>
      <c r="F18" s="37" t="s">
        <v>12</v>
      </c>
    </row>
    <row r="19" spans="1:6" ht="12.75">
      <c r="A19" s="22">
        <v>13</v>
      </c>
      <c r="B19" s="37" t="s">
        <v>376</v>
      </c>
      <c r="C19" s="37" t="s">
        <v>7</v>
      </c>
      <c r="D19" s="22">
        <v>19.5</v>
      </c>
      <c r="E19" s="22" t="s">
        <v>377</v>
      </c>
      <c r="F19" s="37" t="s">
        <v>130</v>
      </c>
    </row>
    <row r="20" spans="1:6" ht="12.75">
      <c r="A20" s="22">
        <v>14</v>
      </c>
      <c r="B20" s="37" t="s">
        <v>378</v>
      </c>
      <c r="C20" s="37" t="s">
        <v>7</v>
      </c>
      <c r="D20" s="22">
        <v>29.4</v>
      </c>
      <c r="E20" s="22" t="s">
        <v>379</v>
      </c>
      <c r="F20" s="37" t="s">
        <v>156</v>
      </c>
    </row>
    <row r="21" spans="1:6" ht="12.75">
      <c r="A21" s="22">
        <v>15</v>
      </c>
      <c r="B21" s="37" t="s">
        <v>380</v>
      </c>
      <c r="C21" s="37" t="s">
        <v>75</v>
      </c>
      <c r="D21" s="22">
        <v>6.25</v>
      </c>
      <c r="E21" s="22" t="s">
        <v>381</v>
      </c>
      <c r="F21" s="37" t="s">
        <v>12</v>
      </c>
    </row>
    <row r="22" spans="1:6" ht="12.75">
      <c r="A22" s="22">
        <v>16</v>
      </c>
      <c r="B22" s="37" t="s">
        <v>382</v>
      </c>
      <c r="C22" s="37" t="s">
        <v>7</v>
      </c>
      <c r="D22" s="22">
        <v>24.354</v>
      </c>
      <c r="E22" s="22" t="s">
        <v>383</v>
      </c>
      <c r="F22" s="37" t="s">
        <v>130</v>
      </c>
    </row>
    <row r="23" spans="1:6" ht="12.75">
      <c r="A23" s="22">
        <v>17</v>
      </c>
      <c r="B23" s="37" t="s">
        <v>384</v>
      </c>
      <c r="C23" s="37" t="s">
        <v>7</v>
      </c>
      <c r="D23" s="22">
        <v>20</v>
      </c>
      <c r="E23" s="22" t="s">
        <v>385</v>
      </c>
      <c r="F23" s="37" t="s">
        <v>156</v>
      </c>
    </row>
    <row r="24" spans="1:6" ht="12.75">
      <c r="A24" s="22">
        <v>18</v>
      </c>
      <c r="B24" s="37" t="s">
        <v>386</v>
      </c>
      <c r="C24" s="37" t="s">
        <v>75</v>
      </c>
      <c r="D24" s="22">
        <v>84</v>
      </c>
      <c r="E24" s="22" t="s">
        <v>387</v>
      </c>
      <c r="F24" s="37" t="s">
        <v>9</v>
      </c>
    </row>
    <row r="25" spans="1:6" ht="12.75">
      <c r="A25" s="22">
        <v>19</v>
      </c>
      <c r="B25" s="37" t="s">
        <v>388</v>
      </c>
      <c r="C25" s="37" t="s">
        <v>75</v>
      </c>
      <c r="D25" s="22">
        <v>122</v>
      </c>
      <c r="E25" s="22" t="s">
        <v>389</v>
      </c>
      <c r="F25" s="37" t="s">
        <v>130</v>
      </c>
    </row>
    <row r="26" spans="1:6" ht="12.75">
      <c r="A26" s="22">
        <v>20</v>
      </c>
      <c r="B26" s="37" t="s">
        <v>390</v>
      </c>
      <c r="C26" s="37" t="s">
        <v>75</v>
      </c>
      <c r="D26" s="22">
        <v>30</v>
      </c>
      <c r="E26" s="22" t="s">
        <v>391</v>
      </c>
      <c r="F26" s="37" t="s">
        <v>266</v>
      </c>
    </row>
    <row r="27" spans="1:6" ht="12.75">
      <c r="A27" s="22">
        <v>21</v>
      </c>
      <c r="B27" s="37" t="s">
        <v>392</v>
      </c>
      <c r="C27" s="37" t="s">
        <v>7</v>
      </c>
      <c r="D27" s="22">
        <v>15</v>
      </c>
      <c r="E27" s="22" t="s">
        <v>393</v>
      </c>
      <c r="F27" s="37" t="s">
        <v>12</v>
      </c>
    </row>
    <row r="28" spans="1:6" ht="12.75">
      <c r="A28" s="22">
        <v>22</v>
      </c>
      <c r="B28" s="37" t="s">
        <v>250</v>
      </c>
      <c r="C28" s="37" t="s">
        <v>75</v>
      </c>
      <c r="D28" s="22">
        <v>100</v>
      </c>
      <c r="E28" s="22" t="s">
        <v>394</v>
      </c>
      <c r="F28" s="37" t="s">
        <v>12</v>
      </c>
    </row>
    <row r="29" spans="1:6" ht="12.75">
      <c r="A29" s="22">
        <v>23</v>
      </c>
      <c r="B29" s="37" t="s">
        <v>395</v>
      </c>
      <c r="C29" s="37" t="s">
        <v>75</v>
      </c>
      <c r="D29" s="22">
        <v>100</v>
      </c>
      <c r="E29" s="22" t="s">
        <v>396</v>
      </c>
      <c r="F29" s="37" t="s">
        <v>266</v>
      </c>
    </row>
    <row r="30" spans="1:6" ht="12.75">
      <c r="A30" s="22">
        <v>24</v>
      </c>
      <c r="B30" s="37" t="s">
        <v>397</v>
      </c>
      <c r="C30" s="37" t="s">
        <v>7</v>
      </c>
      <c r="D30" s="22">
        <v>6</v>
      </c>
      <c r="E30" s="22" t="s">
        <v>398</v>
      </c>
      <c r="F30" s="37" t="s">
        <v>130</v>
      </c>
    </row>
    <row r="31" spans="1:6" ht="12.75">
      <c r="A31" s="22">
        <v>25</v>
      </c>
      <c r="B31" s="37" t="s">
        <v>399</v>
      </c>
      <c r="C31" s="37" t="s">
        <v>7</v>
      </c>
      <c r="D31" s="22">
        <v>20</v>
      </c>
      <c r="E31" s="22" t="s">
        <v>400</v>
      </c>
      <c r="F31" s="37" t="s">
        <v>12</v>
      </c>
    </row>
    <row r="32" spans="1:6" ht="12.75">
      <c r="A32" s="22">
        <v>26</v>
      </c>
      <c r="B32" s="37" t="s">
        <v>401</v>
      </c>
      <c r="C32" s="37" t="s">
        <v>7</v>
      </c>
      <c r="D32" s="22">
        <v>15</v>
      </c>
      <c r="E32" s="22" t="s">
        <v>402</v>
      </c>
      <c r="F32" s="37" t="s">
        <v>130</v>
      </c>
    </row>
    <row r="33" spans="1:6" ht="12.75">
      <c r="A33" s="22">
        <v>27</v>
      </c>
      <c r="B33" s="37" t="s">
        <v>403</v>
      </c>
      <c r="C33" s="37" t="s">
        <v>75</v>
      </c>
      <c r="D33" s="22">
        <v>150</v>
      </c>
      <c r="E33" s="22" t="s">
        <v>404</v>
      </c>
      <c r="F33" s="37" t="s">
        <v>266</v>
      </c>
    </row>
    <row r="34" spans="1:6" ht="12.75">
      <c r="A34" s="22">
        <v>28</v>
      </c>
      <c r="B34" s="37" t="s">
        <v>208</v>
      </c>
      <c r="C34" s="37" t="s">
        <v>105</v>
      </c>
      <c r="D34" s="22">
        <v>250</v>
      </c>
      <c r="E34" s="22" t="s">
        <v>405</v>
      </c>
      <c r="F34" s="37" t="s">
        <v>266</v>
      </c>
    </row>
    <row r="35" spans="1:6" ht="12.75">
      <c r="A35" s="22">
        <v>29</v>
      </c>
      <c r="B35" s="37" t="s">
        <v>241</v>
      </c>
      <c r="C35" s="37" t="s">
        <v>75</v>
      </c>
      <c r="D35" s="22">
        <v>700</v>
      </c>
      <c r="E35" s="22" t="s">
        <v>406</v>
      </c>
      <c r="F35" s="37" t="s">
        <v>9</v>
      </c>
    </row>
    <row r="36" spans="1:7" ht="19.5">
      <c r="A36" s="22">
        <v>30</v>
      </c>
      <c r="B36" s="37" t="s">
        <v>63</v>
      </c>
      <c r="C36" s="37" t="s">
        <v>24</v>
      </c>
      <c r="D36" s="22">
        <v>400</v>
      </c>
      <c r="E36" s="22" t="s">
        <v>408</v>
      </c>
      <c r="F36" s="37" t="s">
        <v>9</v>
      </c>
      <c r="G36" s="52" t="s">
        <v>407</v>
      </c>
    </row>
    <row r="37" spans="1:6" ht="12.75">
      <c r="A37" s="22">
        <v>31</v>
      </c>
      <c r="B37" s="37" t="s">
        <v>409</v>
      </c>
      <c r="C37" s="37" t="s">
        <v>7</v>
      </c>
      <c r="D37" s="22">
        <v>12</v>
      </c>
      <c r="E37" s="22" t="s">
        <v>410</v>
      </c>
      <c r="F37" s="37" t="s">
        <v>156</v>
      </c>
    </row>
    <row r="38" spans="1:6" s="53" customFormat="1" ht="13.5" thickBot="1">
      <c r="A38" s="21"/>
      <c r="B38" s="31" t="s">
        <v>39</v>
      </c>
      <c r="C38" s="15"/>
      <c r="D38" s="17">
        <v>2757.504</v>
      </c>
      <c r="E38" s="21"/>
      <c r="F38" s="25"/>
    </row>
    <row r="39" spans="1:6" ht="13.5" thickTop="1">
      <c r="A39" s="35"/>
      <c r="B39" s="32"/>
      <c r="C39" s="32"/>
      <c r="D39" s="32"/>
      <c r="E39" s="35"/>
      <c r="F39" s="32"/>
    </row>
    <row r="40" spans="1:6" ht="12.75">
      <c r="A40" s="35"/>
      <c r="B40" s="32"/>
      <c r="C40" s="32"/>
      <c r="D40" s="32"/>
      <c r="E40" s="35"/>
      <c r="F40" s="32"/>
    </row>
    <row r="41" spans="1:6" ht="12.75">
      <c r="A41" s="38" t="s">
        <v>130</v>
      </c>
      <c r="B41" s="834" t="s">
        <v>346</v>
      </c>
      <c r="C41" s="834"/>
      <c r="D41" s="834"/>
      <c r="E41" s="35"/>
      <c r="F41" s="32"/>
    </row>
    <row r="42" spans="1:6" ht="12.75">
      <c r="A42" s="38" t="s">
        <v>12</v>
      </c>
      <c r="B42" s="834" t="s">
        <v>345</v>
      </c>
      <c r="C42" s="834"/>
      <c r="D42" s="834"/>
      <c r="E42" s="35"/>
      <c r="F42" s="32"/>
    </row>
    <row r="43" spans="1:6" ht="12.75">
      <c r="A43" s="38" t="s">
        <v>156</v>
      </c>
      <c r="B43" s="834" t="s">
        <v>411</v>
      </c>
      <c r="C43" s="834"/>
      <c r="D43" s="834"/>
      <c r="E43" s="35"/>
      <c r="F43" s="32"/>
    </row>
    <row r="44" spans="1:6" ht="12.75">
      <c r="A44" s="38" t="s">
        <v>9</v>
      </c>
      <c r="B44" s="37" t="s">
        <v>42</v>
      </c>
      <c r="C44" s="32"/>
      <c r="D44" s="32"/>
      <c r="E44" s="35"/>
      <c r="F44" s="32"/>
    </row>
  </sheetData>
  <sheetProtection/>
  <mergeCells count="8">
    <mergeCell ref="B43:D43"/>
    <mergeCell ref="F5:F6"/>
    <mergeCell ref="A5:A6"/>
    <mergeCell ref="B5:B6"/>
    <mergeCell ref="C5:C6"/>
    <mergeCell ref="E5:E6"/>
    <mergeCell ref="B41:D41"/>
    <mergeCell ref="B42:D4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49"/>
  <sheetViews>
    <sheetView zoomScalePageLayoutView="0" workbookViewId="0" topLeftCell="A13">
      <selection activeCell="G17" sqref="G17"/>
    </sheetView>
  </sheetViews>
  <sheetFormatPr defaultColWidth="9.140625" defaultRowHeight="12.75"/>
  <cols>
    <col min="1" max="1" width="12.00390625" style="5" customWidth="1"/>
    <col min="2" max="2" width="37.57421875" style="0" customWidth="1"/>
    <col min="3" max="3" width="20.7109375" style="0" customWidth="1"/>
    <col min="4" max="4" width="16.7109375" style="0" customWidth="1"/>
    <col min="5" max="5" width="26.28125" style="5" customWidth="1"/>
    <col min="6" max="6" width="21.421875" style="0" customWidth="1"/>
  </cols>
  <sheetData>
    <row r="2" spans="2:6" ht="15.75">
      <c r="B2" s="33" t="s">
        <v>40</v>
      </c>
      <c r="C2" s="32"/>
      <c r="D2" s="32"/>
      <c r="E2" s="35"/>
      <c r="F2" s="32"/>
    </row>
    <row r="3" spans="2:6" ht="12.75">
      <c r="B3" s="34" t="s">
        <v>284</v>
      </c>
      <c r="C3" s="32"/>
      <c r="D3" s="32"/>
      <c r="E3" s="35"/>
      <c r="F3" s="32"/>
    </row>
    <row r="4" spans="1:6" ht="12.75">
      <c r="A4" s="35"/>
      <c r="B4" s="32"/>
      <c r="C4" s="32"/>
      <c r="D4" s="32"/>
      <c r="E4" s="35"/>
      <c r="F4" s="32"/>
    </row>
    <row r="5" spans="1:6" ht="22.5">
      <c r="A5" s="835" t="s">
        <v>45</v>
      </c>
      <c r="B5" s="835" t="s">
        <v>1</v>
      </c>
      <c r="C5" s="835" t="s">
        <v>2</v>
      </c>
      <c r="D5" s="12" t="s">
        <v>46</v>
      </c>
      <c r="E5" s="835" t="s">
        <v>4</v>
      </c>
      <c r="F5" s="835" t="s">
        <v>5</v>
      </c>
    </row>
    <row r="6" spans="1:6" ht="13.5" thickBot="1">
      <c r="A6" s="836"/>
      <c r="B6" s="836"/>
      <c r="C6" s="836"/>
      <c r="D6" s="13" t="s">
        <v>47</v>
      </c>
      <c r="E6" s="836"/>
      <c r="F6" s="836"/>
    </row>
    <row r="7" spans="1:6" ht="12.75">
      <c r="A7" s="26">
        <v>1</v>
      </c>
      <c r="B7" s="50" t="s">
        <v>285</v>
      </c>
      <c r="C7" s="50" t="s">
        <v>7</v>
      </c>
      <c r="D7" s="26">
        <v>150</v>
      </c>
      <c r="E7" s="26" t="s">
        <v>286</v>
      </c>
      <c r="F7" s="27" t="s">
        <v>287</v>
      </c>
    </row>
    <row r="8" spans="1:6" ht="12.75">
      <c r="A8" s="26">
        <v>2</v>
      </c>
      <c r="B8" s="50" t="s">
        <v>288</v>
      </c>
      <c r="C8" s="50" t="s">
        <v>7</v>
      </c>
      <c r="D8" s="26">
        <v>4</v>
      </c>
      <c r="E8" s="26" t="s">
        <v>286</v>
      </c>
      <c r="F8" s="27" t="s">
        <v>12</v>
      </c>
    </row>
    <row r="9" spans="1:6" ht="12.75">
      <c r="A9" s="26">
        <v>3</v>
      </c>
      <c r="B9" s="50" t="s">
        <v>289</v>
      </c>
      <c r="C9" s="50" t="s">
        <v>7</v>
      </c>
      <c r="D9" s="26">
        <v>24.5</v>
      </c>
      <c r="E9" s="26" t="s">
        <v>349</v>
      </c>
      <c r="F9" s="50" t="s">
        <v>12</v>
      </c>
    </row>
    <row r="10" spans="1:6" ht="12.75">
      <c r="A10" s="26">
        <v>4</v>
      </c>
      <c r="B10" s="50" t="s">
        <v>290</v>
      </c>
      <c r="C10" s="50" t="s">
        <v>105</v>
      </c>
      <c r="D10" s="26">
        <v>200</v>
      </c>
      <c r="E10" s="26" t="s">
        <v>291</v>
      </c>
      <c r="F10" s="50" t="s">
        <v>130</v>
      </c>
    </row>
    <row r="11" spans="1:6" ht="12.75">
      <c r="A11" s="26">
        <v>5</v>
      </c>
      <c r="B11" s="50" t="s">
        <v>292</v>
      </c>
      <c r="C11" s="50" t="s">
        <v>7</v>
      </c>
      <c r="D11" s="26">
        <v>12</v>
      </c>
      <c r="E11" s="26" t="s">
        <v>293</v>
      </c>
      <c r="F11" s="50" t="s">
        <v>156</v>
      </c>
    </row>
    <row r="12" spans="1:6" ht="12.75">
      <c r="A12" s="26">
        <v>6</v>
      </c>
      <c r="B12" s="50" t="s">
        <v>236</v>
      </c>
      <c r="C12" s="50" t="s">
        <v>75</v>
      </c>
      <c r="D12" s="26">
        <v>125</v>
      </c>
      <c r="E12" s="26" t="s">
        <v>294</v>
      </c>
      <c r="F12" s="50" t="s">
        <v>12</v>
      </c>
    </row>
    <row r="13" spans="1:6" ht="12.75">
      <c r="A13" s="26">
        <v>7</v>
      </c>
      <c r="B13" s="50" t="s">
        <v>295</v>
      </c>
      <c r="C13" s="50" t="s">
        <v>75</v>
      </c>
      <c r="D13" s="26">
        <v>160</v>
      </c>
      <c r="E13" s="26" t="s">
        <v>296</v>
      </c>
      <c r="F13" s="50" t="s">
        <v>12</v>
      </c>
    </row>
    <row r="14" spans="1:6" ht="12.75">
      <c r="A14" s="26">
        <v>8</v>
      </c>
      <c r="B14" s="50" t="s">
        <v>297</v>
      </c>
      <c r="C14" s="50" t="s">
        <v>75</v>
      </c>
      <c r="D14" s="26">
        <v>30</v>
      </c>
      <c r="E14" s="26" t="s">
        <v>296</v>
      </c>
      <c r="F14" s="50" t="s">
        <v>130</v>
      </c>
    </row>
    <row r="15" spans="1:6" ht="12.75">
      <c r="A15" s="26">
        <v>9</v>
      </c>
      <c r="B15" s="50" t="s">
        <v>224</v>
      </c>
      <c r="C15" s="50" t="s">
        <v>75</v>
      </c>
      <c r="D15" s="26">
        <v>30</v>
      </c>
      <c r="E15" s="26" t="s">
        <v>296</v>
      </c>
      <c r="F15" s="50" t="s">
        <v>130</v>
      </c>
    </row>
    <row r="16" spans="1:6" ht="12.75">
      <c r="A16" s="26">
        <v>10</v>
      </c>
      <c r="B16" s="50" t="s">
        <v>298</v>
      </c>
      <c r="C16" s="50" t="s">
        <v>7</v>
      </c>
      <c r="D16" s="26">
        <v>15</v>
      </c>
      <c r="E16" s="26" t="s">
        <v>299</v>
      </c>
      <c r="F16" s="50" t="s">
        <v>130</v>
      </c>
    </row>
    <row r="17" spans="1:6" ht="12.75">
      <c r="A17" s="26">
        <v>11</v>
      </c>
      <c r="B17" s="50" t="s">
        <v>300</v>
      </c>
      <c r="C17" s="50" t="s">
        <v>75</v>
      </c>
      <c r="D17" s="26">
        <v>25</v>
      </c>
      <c r="E17" s="26" t="s">
        <v>301</v>
      </c>
      <c r="F17" s="50" t="s">
        <v>12</v>
      </c>
    </row>
    <row r="18" spans="1:6" ht="12.75">
      <c r="A18" s="26">
        <v>12</v>
      </c>
      <c r="B18" s="50" t="s">
        <v>302</v>
      </c>
      <c r="C18" s="50" t="s">
        <v>7</v>
      </c>
      <c r="D18" s="26">
        <v>12</v>
      </c>
      <c r="E18" s="26" t="s">
        <v>303</v>
      </c>
      <c r="F18" s="50" t="s">
        <v>12</v>
      </c>
    </row>
    <row r="19" spans="1:6" ht="12.75">
      <c r="A19" s="26">
        <v>13</v>
      </c>
      <c r="B19" s="50" t="s">
        <v>304</v>
      </c>
      <c r="C19" s="50" t="s">
        <v>7</v>
      </c>
      <c r="D19" s="26">
        <v>17.5</v>
      </c>
      <c r="E19" s="26" t="s">
        <v>305</v>
      </c>
      <c r="F19" s="50" t="s">
        <v>9</v>
      </c>
    </row>
    <row r="20" spans="1:6" ht="12.75">
      <c r="A20" s="26">
        <v>14</v>
      </c>
      <c r="B20" s="50" t="s">
        <v>306</v>
      </c>
      <c r="C20" s="50" t="s">
        <v>7</v>
      </c>
      <c r="D20" s="26">
        <v>10.5</v>
      </c>
      <c r="E20" s="26" t="s">
        <v>307</v>
      </c>
      <c r="F20" s="50" t="s">
        <v>12</v>
      </c>
    </row>
    <row r="21" spans="1:6" ht="12.75">
      <c r="A21" s="26">
        <v>15</v>
      </c>
      <c r="B21" s="50" t="s">
        <v>308</v>
      </c>
      <c r="C21" s="50" t="s">
        <v>75</v>
      </c>
      <c r="D21" s="26">
        <v>12</v>
      </c>
      <c r="E21" s="26" t="s">
        <v>309</v>
      </c>
      <c r="F21" s="50" t="s">
        <v>12</v>
      </c>
    </row>
    <row r="22" spans="1:6" ht="12.75">
      <c r="A22" s="26">
        <v>16</v>
      </c>
      <c r="B22" s="50" t="s">
        <v>123</v>
      </c>
      <c r="C22" s="50" t="s">
        <v>75</v>
      </c>
      <c r="D22" s="26">
        <v>446.45</v>
      </c>
      <c r="E22" s="26" t="s">
        <v>310</v>
      </c>
      <c r="F22" s="50" t="s">
        <v>12</v>
      </c>
    </row>
    <row r="23" spans="1:6" ht="12.75">
      <c r="A23" s="26">
        <v>17</v>
      </c>
      <c r="B23" s="50" t="s">
        <v>311</v>
      </c>
      <c r="C23" s="50" t="s">
        <v>75</v>
      </c>
      <c r="D23" s="26">
        <v>10</v>
      </c>
      <c r="E23" s="26" t="s">
        <v>312</v>
      </c>
      <c r="F23" s="50" t="s">
        <v>156</v>
      </c>
    </row>
    <row r="24" spans="1:6" ht="12.75">
      <c r="A24" s="26">
        <v>18</v>
      </c>
      <c r="B24" s="50" t="s">
        <v>313</v>
      </c>
      <c r="C24" s="50" t="s">
        <v>7</v>
      </c>
      <c r="D24" s="26">
        <v>20</v>
      </c>
      <c r="E24" s="26" t="s">
        <v>314</v>
      </c>
      <c r="F24" s="50" t="s">
        <v>12</v>
      </c>
    </row>
    <row r="25" spans="1:6" ht="12.75">
      <c r="A25" s="26">
        <v>19</v>
      </c>
      <c r="B25" s="50" t="s">
        <v>315</v>
      </c>
      <c r="C25" s="50" t="s">
        <v>7</v>
      </c>
      <c r="D25" s="26">
        <v>20</v>
      </c>
      <c r="E25" s="26" t="s">
        <v>316</v>
      </c>
      <c r="F25" s="50" t="s">
        <v>130</v>
      </c>
    </row>
    <row r="26" spans="1:6" ht="12.75">
      <c r="A26" s="26">
        <v>20</v>
      </c>
      <c r="B26" s="50" t="s">
        <v>317</v>
      </c>
      <c r="C26" s="50" t="s">
        <v>7</v>
      </c>
      <c r="D26" s="26">
        <v>25</v>
      </c>
      <c r="E26" s="26" t="s">
        <v>318</v>
      </c>
      <c r="F26" s="50" t="s">
        <v>130</v>
      </c>
    </row>
    <row r="27" spans="1:6" ht="12.75">
      <c r="A27" s="26">
        <v>21</v>
      </c>
      <c r="B27" s="50" t="s">
        <v>319</v>
      </c>
      <c r="C27" s="50" t="s">
        <v>7</v>
      </c>
      <c r="D27" s="26">
        <v>17.5</v>
      </c>
      <c r="E27" s="26" t="s">
        <v>320</v>
      </c>
      <c r="F27" s="50" t="s">
        <v>130</v>
      </c>
    </row>
    <row r="28" spans="1:6" ht="12.75">
      <c r="A28" s="26">
        <v>22</v>
      </c>
      <c r="B28" s="50" t="s">
        <v>321</v>
      </c>
      <c r="C28" s="50" t="s">
        <v>75</v>
      </c>
      <c r="D28" s="26">
        <v>165</v>
      </c>
      <c r="E28" s="26" t="s">
        <v>322</v>
      </c>
      <c r="F28" s="50" t="s">
        <v>130</v>
      </c>
    </row>
    <row r="29" spans="1:6" ht="12.75">
      <c r="A29" s="26">
        <v>23</v>
      </c>
      <c r="B29" s="50" t="s">
        <v>323</v>
      </c>
      <c r="C29" s="50" t="s">
        <v>7</v>
      </c>
      <c r="D29" s="26">
        <v>6.42</v>
      </c>
      <c r="E29" s="26" t="s">
        <v>324</v>
      </c>
      <c r="F29" s="50" t="s">
        <v>12</v>
      </c>
    </row>
    <row r="30" spans="1:6" ht="12.75">
      <c r="A30" s="26">
        <v>24</v>
      </c>
      <c r="B30" s="50" t="s">
        <v>325</v>
      </c>
      <c r="C30" s="50" t="s">
        <v>75</v>
      </c>
      <c r="D30" s="26">
        <v>40</v>
      </c>
      <c r="E30" s="26" t="s">
        <v>326</v>
      </c>
      <c r="F30" s="50" t="s">
        <v>9</v>
      </c>
    </row>
    <row r="31" spans="1:6" ht="12.75">
      <c r="A31" s="26">
        <v>25</v>
      </c>
      <c r="B31" s="50" t="s">
        <v>327</v>
      </c>
      <c r="C31" s="50" t="s">
        <v>75</v>
      </c>
      <c r="D31" s="26">
        <v>50</v>
      </c>
      <c r="E31" s="26" t="s">
        <v>328</v>
      </c>
      <c r="F31" s="50" t="s">
        <v>130</v>
      </c>
    </row>
    <row r="32" spans="1:6" ht="12.75">
      <c r="A32" s="26">
        <v>26</v>
      </c>
      <c r="B32" s="50" t="s">
        <v>329</v>
      </c>
      <c r="C32" s="50" t="s">
        <v>7</v>
      </c>
      <c r="D32" s="26">
        <v>20</v>
      </c>
      <c r="E32" s="26" t="s">
        <v>330</v>
      </c>
      <c r="F32" s="50" t="s">
        <v>156</v>
      </c>
    </row>
    <row r="33" spans="1:6" ht="12.75">
      <c r="A33" s="26">
        <v>27</v>
      </c>
      <c r="B33" s="50" t="s">
        <v>331</v>
      </c>
      <c r="C33" s="50" t="s">
        <v>105</v>
      </c>
      <c r="D33" s="26">
        <v>250</v>
      </c>
      <c r="E33" s="26" t="s">
        <v>332</v>
      </c>
      <c r="F33" s="50" t="s">
        <v>266</v>
      </c>
    </row>
    <row r="34" spans="1:6" ht="12.75">
      <c r="A34" s="26">
        <v>28</v>
      </c>
      <c r="B34" s="50" t="s">
        <v>333</v>
      </c>
      <c r="C34" s="50" t="s">
        <v>105</v>
      </c>
      <c r="D34" s="26">
        <v>200</v>
      </c>
      <c r="E34" s="26" t="s">
        <v>334</v>
      </c>
      <c r="F34" s="50" t="s">
        <v>266</v>
      </c>
    </row>
    <row r="35" spans="1:6" ht="12.75">
      <c r="A35" s="26">
        <v>29</v>
      </c>
      <c r="B35" s="50" t="s">
        <v>27</v>
      </c>
      <c r="C35" s="50" t="s">
        <v>105</v>
      </c>
      <c r="D35" s="26">
        <v>200</v>
      </c>
      <c r="E35" s="26" t="s">
        <v>335</v>
      </c>
      <c r="F35" s="50" t="s">
        <v>9</v>
      </c>
    </row>
    <row r="36" spans="1:6" ht="12.75">
      <c r="A36" s="26">
        <v>30</v>
      </c>
      <c r="B36" s="50" t="s">
        <v>336</v>
      </c>
      <c r="C36" s="50" t="s">
        <v>7</v>
      </c>
      <c r="D36" s="26">
        <v>6</v>
      </c>
      <c r="E36" s="26" t="s">
        <v>337</v>
      </c>
      <c r="F36" s="50" t="s">
        <v>156</v>
      </c>
    </row>
    <row r="37" spans="1:6" ht="12.75">
      <c r="A37" s="26">
        <v>31</v>
      </c>
      <c r="B37" s="50" t="s">
        <v>338</v>
      </c>
      <c r="C37" s="50" t="s">
        <v>75</v>
      </c>
      <c r="D37" s="26">
        <v>20</v>
      </c>
      <c r="E37" s="26" t="s">
        <v>337</v>
      </c>
      <c r="F37" s="50" t="s">
        <v>12</v>
      </c>
    </row>
    <row r="38" spans="1:6" ht="12.75">
      <c r="A38" s="26">
        <v>32</v>
      </c>
      <c r="B38" s="50" t="s">
        <v>339</v>
      </c>
      <c r="C38" s="50" t="s">
        <v>7</v>
      </c>
      <c r="D38" s="26">
        <v>96</v>
      </c>
      <c r="E38" s="26" t="s">
        <v>340</v>
      </c>
      <c r="F38" s="50" t="s">
        <v>130</v>
      </c>
    </row>
    <row r="39" spans="1:6" ht="12.75">
      <c r="A39" s="26">
        <v>33</v>
      </c>
      <c r="B39" s="50" t="s">
        <v>341</v>
      </c>
      <c r="C39" s="50" t="s">
        <v>75</v>
      </c>
      <c r="D39" s="26">
        <v>28</v>
      </c>
      <c r="E39" s="26" t="s">
        <v>342</v>
      </c>
      <c r="F39" s="50" t="s">
        <v>12</v>
      </c>
    </row>
    <row r="40" spans="1:6" ht="12.75">
      <c r="A40" s="26">
        <v>34</v>
      </c>
      <c r="B40" s="50" t="s">
        <v>343</v>
      </c>
      <c r="C40" s="50" t="s">
        <v>75</v>
      </c>
      <c r="D40" s="26">
        <v>100</v>
      </c>
      <c r="E40" s="26" t="s">
        <v>344</v>
      </c>
      <c r="F40" s="50" t="s">
        <v>12</v>
      </c>
    </row>
    <row r="41" spans="1:6" ht="13.5" thickBot="1">
      <c r="A41" s="21"/>
      <c r="B41" s="31" t="s">
        <v>39</v>
      </c>
      <c r="C41" s="15"/>
      <c r="D41" s="17">
        <v>2547.87</v>
      </c>
      <c r="E41" s="21"/>
      <c r="F41" s="25"/>
    </row>
    <row r="42" spans="1:6" ht="13.5" thickTop="1">
      <c r="A42" s="35"/>
      <c r="B42" s="32"/>
      <c r="C42" s="32"/>
      <c r="D42" s="32"/>
      <c r="E42" s="35"/>
      <c r="F42" s="32"/>
    </row>
    <row r="43" spans="1:6" ht="12.75">
      <c r="A43" s="35"/>
      <c r="B43" s="32"/>
      <c r="C43" s="32"/>
      <c r="D43" s="32"/>
      <c r="E43" s="35"/>
      <c r="F43" s="32"/>
    </row>
    <row r="44" spans="1:6" ht="12.75">
      <c r="A44" s="35"/>
      <c r="B44" s="32"/>
      <c r="C44" s="32"/>
      <c r="D44" s="32"/>
      <c r="E44" s="35"/>
      <c r="F44" s="32"/>
    </row>
    <row r="45" spans="1:6" ht="12.75">
      <c r="A45" s="38" t="s">
        <v>12</v>
      </c>
      <c r="B45" s="834" t="s">
        <v>345</v>
      </c>
      <c r="C45" s="834"/>
      <c r="D45" s="32"/>
      <c r="E45" s="35"/>
      <c r="F45" s="32"/>
    </row>
    <row r="46" spans="1:6" ht="12.75">
      <c r="A46" s="38" t="s">
        <v>130</v>
      </c>
      <c r="B46" s="834" t="s">
        <v>346</v>
      </c>
      <c r="C46" s="834"/>
      <c r="D46" s="834"/>
      <c r="E46" s="35"/>
      <c r="F46" s="32"/>
    </row>
    <row r="47" spans="1:6" ht="12.75">
      <c r="A47" s="38" t="s">
        <v>156</v>
      </c>
      <c r="B47" s="834" t="s">
        <v>347</v>
      </c>
      <c r="C47" s="834"/>
      <c r="D47" s="834"/>
      <c r="E47" s="35"/>
      <c r="F47" s="32"/>
    </row>
    <row r="48" spans="1:6" ht="12.75">
      <c r="A48" s="38" t="s">
        <v>9</v>
      </c>
      <c r="B48" s="37" t="s">
        <v>42</v>
      </c>
      <c r="C48" s="32"/>
      <c r="D48" s="32"/>
      <c r="E48" s="35"/>
      <c r="F48" s="32"/>
    </row>
    <row r="49" spans="1:6" ht="12.75">
      <c r="A49" s="38" t="s">
        <v>266</v>
      </c>
      <c r="B49" s="834" t="s">
        <v>348</v>
      </c>
      <c r="C49" s="834"/>
      <c r="D49" s="834"/>
      <c r="E49" s="35"/>
      <c r="F49" s="32"/>
    </row>
  </sheetData>
  <sheetProtection/>
  <mergeCells count="9">
    <mergeCell ref="F5:F6"/>
    <mergeCell ref="A5:A6"/>
    <mergeCell ref="B5:B6"/>
    <mergeCell ref="C5:C6"/>
    <mergeCell ref="E5:E6"/>
    <mergeCell ref="B49:D49"/>
    <mergeCell ref="B45:C45"/>
    <mergeCell ref="B46:D46"/>
    <mergeCell ref="B47:D47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27"/>
  <sheetViews>
    <sheetView zoomScalePageLayoutView="0" workbookViewId="0" topLeftCell="A4">
      <selection activeCell="I15" sqref="I15"/>
    </sheetView>
  </sheetViews>
  <sheetFormatPr defaultColWidth="9.140625" defaultRowHeight="12.75"/>
  <cols>
    <col min="1" max="1" width="10.7109375" style="0" customWidth="1"/>
    <col min="2" max="2" width="34.8515625" style="0" customWidth="1"/>
    <col min="3" max="3" width="16.57421875" style="0" customWidth="1"/>
    <col min="4" max="4" width="17.28125" style="0" customWidth="1"/>
    <col min="5" max="5" width="14.57421875" style="5" customWidth="1"/>
    <col min="6" max="6" width="18.7109375" style="0" customWidth="1"/>
  </cols>
  <sheetData>
    <row r="2" spans="2:6" ht="15.75">
      <c r="B2" s="33" t="s">
        <v>40</v>
      </c>
      <c r="C2" s="32"/>
      <c r="D2" s="32"/>
      <c r="E2" s="35"/>
      <c r="F2" s="32"/>
    </row>
    <row r="3" spans="2:6" ht="12.75">
      <c r="B3" s="34" t="s">
        <v>269</v>
      </c>
      <c r="C3" s="32"/>
      <c r="D3" s="32"/>
      <c r="E3" s="35"/>
      <c r="F3" s="32"/>
    </row>
    <row r="4" spans="1:6" ht="12.75">
      <c r="A4" s="35"/>
      <c r="B4" s="32"/>
      <c r="C4" s="32"/>
      <c r="D4" s="32"/>
      <c r="E4" s="35"/>
      <c r="F4" s="32"/>
    </row>
    <row r="5" spans="1:6" ht="22.5">
      <c r="A5" s="835" t="s">
        <v>45</v>
      </c>
      <c r="B5" s="835" t="s">
        <v>1</v>
      </c>
      <c r="C5" s="835" t="s">
        <v>2</v>
      </c>
      <c r="D5" s="12" t="s">
        <v>46</v>
      </c>
      <c r="E5" s="835" t="s">
        <v>4</v>
      </c>
      <c r="F5" s="835" t="s">
        <v>5</v>
      </c>
    </row>
    <row r="6" spans="1:6" ht="13.5" thickBot="1">
      <c r="A6" s="836"/>
      <c r="B6" s="836"/>
      <c r="C6" s="836"/>
      <c r="D6" s="13" t="s">
        <v>47</v>
      </c>
      <c r="E6" s="836"/>
      <c r="F6" s="836"/>
    </row>
    <row r="7" spans="1:6" ht="12.75">
      <c r="A7" s="2">
        <v>1</v>
      </c>
      <c r="B7" s="3" t="s">
        <v>270</v>
      </c>
      <c r="C7" s="3" t="s">
        <v>75</v>
      </c>
      <c r="D7" s="26">
        <v>20</v>
      </c>
      <c r="E7" s="4">
        <v>38178</v>
      </c>
      <c r="F7" s="23" t="s">
        <v>12</v>
      </c>
    </row>
    <row r="8" spans="1:6" ht="12.75">
      <c r="A8" s="2">
        <v>2</v>
      </c>
      <c r="B8" s="3" t="s">
        <v>271</v>
      </c>
      <c r="C8" s="3" t="s">
        <v>7</v>
      </c>
      <c r="D8" s="26">
        <v>24</v>
      </c>
      <c r="E8" s="4">
        <v>38118</v>
      </c>
      <c r="F8" s="23" t="s">
        <v>130</v>
      </c>
    </row>
    <row r="9" spans="1:6" ht="12.75">
      <c r="A9" s="2">
        <v>3</v>
      </c>
      <c r="B9" s="3" t="s">
        <v>272</v>
      </c>
      <c r="C9" s="3" t="s">
        <v>7</v>
      </c>
      <c r="D9" s="26">
        <v>3.48</v>
      </c>
      <c r="E9" s="4">
        <v>38687</v>
      </c>
      <c r="F9" s="23" t="s">
        <v>130</v>
      </c>
    </row>
    <row r="10" spans="1:6" ht="12.75">
      <c r="A10" s="2">
        <v>4</v>
      </c>
      <c r="B10" s="3" t="s">
        <v>273</v>
      </c>
      <c r="C10" s="3" t="s">
        <v>75</v>
      </c>
      <c r="D10" s="26">
        <v>15</v>
      </c>
      <c r="E10" s="2" t="s">
        <v>274</v>
      </c>
      <c r="F10" s="23" t="s">
        <v>130</v>
      </c>
    </row>
    <row r="11" spans="1:6" ht="12.75">
      <c r="A11" s="2">
        <v>5</v>
      </c>
      <c r="B11" s="3" t="s">
        <v>63</v>
      </c>
      <c r="C11" s="3" t="s">
        <v>105</v>
      </c>
      <c r="D11" s="26">
        <v>300</v>
      </c>
      <c r="E11" s="2" t="s">
        <v>275</v>
      </c>
      <c r="F11" s="23" t="s">
        <v>9</v>
      </c>
    </row>
    <row r="12" spans="1:6" ht="12.75">
      <c r="A12" s="2">
        <v>6</v>
      </c>
      <c r="B12" s="3" t="s">
        <v>27</v>
      </c>
      <c r="C12" s="3" t="s">
        <v>276</v>
      </c>
      <c r="D12" s="26">
        <v>215.93</v>
      </c>
      <c r="E12" s="4">
        <v>38507</v>
      </c>
      <c r="F12" s="23" t="s">
        <v>130</v>
      </c>
    </row>
    <row r="13" spans="1:6" ht="12.75">
      <c r="A13" s="2">
        <v>7</v>
      </c>
      <c r="B13" s="3" t="s">
        <v>277</v>
      </c>
      <c r="C13" s="3" t="s">
        <v>7</v>
      </c>
      <c r="D13" s="26">
        <v>8</v>
      </c>
      <c r="E13" s="4">
        <v>38388</v>
      </c>
      <c r="F13" s="23" t="s">
        <v>130</v>
      </c>
    </row>
    <row r="14" spans="1:6" ht="12.75">
      <c r="A14" s="2">
        <v>8</v>
      </c>
      <c r="B14" s="3" t="s">
        <v>208</v>
      </c>
      <c r="C14" s="3" t="s">
        <v>276</v>
      </c>
      <c r="D14" s="26">
        <v>295.29</v>
      </c>
      <c r="E14" s="4">
        <v>38388</v>
      </c>
      <c r="F14" s="23" t="s">
        <v>94</v>
      </c>
    </row>
    <row r="15" spans="1:6" ht="12.75">
      <c r="A15" s="2">
        <v>9</v>
      </c>
      <c r="B15" s="3" t="s">
        <v>278</v>
      </c>
      <c r="C15" s="3" t="s">
        <v>7</v>
      </c>
      <c r="D15" s="26">
        <v>28</v>
      </c>
      <c r="E15" s="2" t="s">
        <v>279</v>
      </c>
      <c r="F15" s="3" t="s">
        <v>9</v>
      </c>
    </row>
    <row r="16" spans="1:6" ht="12.75">
      <c r="A16" s="2">
        <v>10</v>
      </c>
      <c r="B16" s="3" t="s">
        <v>280</v>
      </c>
      <c r="C16" s="3" t="s">
        <v>276</v>
      </c>
      <c r="D16" s="26">
        <v>43.2</v>
      </c>
      <c r="E16" s="4">
        <v>38389</v>
      </c>
      <c r="F16" s="3" t="s">
        <v>12</v>
      </c>
    </row>
    <row r="17" spans="1:6" ht="12.75">
      <c r="A17" s="2">
        <v>11</v>
      </c>
      <c r="B17" s="3" t="s">
        <v>180</v>
      </c>
      <c r="C17" s="3" t="s">
        <v>276</v>
      </c>
      <c r="D17" s="26">
        <v>80</v>
      </c>
      <c r="E17" s="2" t="s">
        <v>281</v>
      </c>
      <c r="F17" s="3" t="s">
        <v>130</v>
      </c>
    </row>
    <row r="18" spans="1:6" ht="12.75">
      <c r="A18" s="839">
        <v>12</v>
      </c>
      <c r="B18" s="3" t="s">
        <v>282</v>
      </c>
      <c r="C18" s="837" t="s">
        <v>7</v>
      </c>
      <c r="D18" s="838">
        <v>237.41</v>
      </c>
      <c r="E18" s="839" t="s">
        <v>281</v>
      </c>
      <c r="F18" s="837" t="s">
        <v>9</v>
      </c>
    </row>
    <row r="19" spans="1:6" ht="18">
      <c r="A19" s="839"/>
      <c r="B19" s="49" t="s">
        <v>283</v>
      </c>
      <c r="C19" s="837"/>
      <c r="D19" s="838"/>
      <c r="E19" s="839"/>
      <c r="F19" s="837"/>
    </row>
    <row r="20" spans="1:6" ht="13.5" thickBot="1">
      <c r="A20" s="25"/>
      <c r="B20" s="31" t="s">
        <v>39</v>
      </c>
      <c r="C20" s="15"/>
      <c r="D20" s="17">
        <v>1270.31</v>
      </c>
      <c r="E20" s="21"/>
      <c r="F20" s="25"/>
    </row>
    <row r="21" spans="1:6" ht="13.5" thickTop="1">
      <c r="A21" s="32"/>
      <c r="B21" s="32"/>
      <c r="C21" s="32"/>
      <c r="D21" s="32"/>
      <c r="E21" s="35"/>
      <c r="F21" s="32"/>
    </row>
    <row r="22" spans="1:6" ht="12.75">
      <c r="A22" s="32"/>
      <c r="B22" s="32"/>
      <c r="C22" s="32"/>
      <c r="D22" s="32"/>
      <c r="E22" s="35"/>
      <c r="F22" s="32"/>
    </row>
    <row r="23" spans="1:6" ht="12.75">
      <c r="A23" s="32"/>
      <c r="B23" s="32"/>
      <c r="C23" s="32"/>
      <c r="D23" s="32"/>
      <c r="E23" s="35"/>
      <c r="F23" s="32"/>
    </row>
    <row r="24" spans="1:6" ht="12.75">
      <c r="A24" s="37" t="s">
        <v>94</v>
      </c>
      <c r="B24" s="37" t="s">
        <v>99</v>
      </c>
      <c r="C24" s="32"/>
      <c r="D24" s="32"/>
      <c r="E24" s="35"/>
      <c r="F24" s="32"/>
    </row>
    <row r="25" spans="1:6" ht="12.75">
      <c r="A25" s="37" t="s">
        <v>9</v>
      </c>
      <c r="B25" s="37" t="s">
        <v>42</v>
      </c>
      <c r="C25" s="32"/>
      <c r="D25" s="32"/>
      <c r="E25" s="35"/>
      <c r="F25" s="32"/>
    </row>
    <row r="26" spans="1:6" ht="12.75">
      <c r="A26" s="37" t="s">
        <v>12</v>
      </c>
      <c r="B26" s="37" t="s">
        <v>43</v>
      </c>
      <c r="C26" s="32"/>
      <c r="D26" s="32"/>
      <c r="E26" s="35"/>
      <c r="F26" s="32"/>
    </row>
    <row r="27" spans="1:6" ht="12.75">
      <c r="A27" s="37" t="s">
        <v>130</v>
      </c>
      <c r="B27" s="834" t="s">
        <v>131</v>
      </c>
      <c r="C27" s="834"/>
      <c r="D27" s="32"/>
      <c r="E27" s="35"/>
      <c r="F27" s="32"/>
    </row>
  </sheetData>
  <sheetProtection/>
  <mergeCells count="11">
    <mergeCell ref="A5:A6"/>
    <mergeCell ref="B5:B6"/>
    <mergeCell ref="A18:A19"/>
    <mergeCell ref="C18:C19"/>
    <mergeCell ref="B27:C27"/>
    <mergeCell ref="F5:F6"/>
    <mergeCell ref="F18:F19"/>
    <mergeCell ref="D18:D19"/>
    <mergeCell ref="E18:E19"/>
    <mergeCell ref="C5:C6"/>
    <mergeCell ref="E5:E6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E33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12.00390625" style="32" customWidth="1"/>
    <col min="2" max="2" width="35.28125" style="32" customWidth="1"/>
    <col min="3" max="3" width="16.57421875" style="32" customWidth="1"/>
    <col min="4" max="4" width="17.57421875" style="32" customWidth="1"/>
    <col min="5" max="5" width="14.7109375" style="32" customWidth="1"/>
    <col min="6" max="6" width="16.8515625" style="32" customWidth="1"/>
    <col min="7" max="8" width="9.140625" style="32" customWidth="1"/>
    <col min="9" max="9" width="37.140625" style="32" customWidth="1"/>
    <col min="10" max="11" width="9.140625" style="32" customWidth="1"/>
    <col min="12" max="12" width="11.00390625" style="32" bestFit="1" customWidth="1"/>
    <col min="13" max="13" width="10.7109375" style="32" bestFit="1" customWidth="1"/>
    <col min="14" max="14" width="14.7109375" style="32" customWidth="1"/>
    <col min="15" max="15" width="16.00390625" style="32" customWidth="1"/>
    <col min="16" max="16" width="9.8515625" style="32" bestFit="1" customWidth="1"/>
    <col min="17" max="17" width="13.7109375" style="32" customWidth="1"/>
    <col min="18" max="19" width="9.140625" style="32" customWidth="1"/>
    <col min="20" max="20" width="13.140625" style="32" customWidth="1"/>
    <col min="21" max="16384" width="9.140625" style="32" customWidth="1"/>
  </cols>
  <sheetData>
    <row r="2" ht="15.75">
      <c r="B2" s="33" t="s">
        <v>40</v>
      </c>
    </row>
    <row r="3" ht="12.75">
      <c r="B3" s="34" t="s">
        <v>231</v>
      </c>
    </row>
    <row r="4" ht="12.75">
      <c r="A4" s="35"/>
    </row>
    <row r="5" spans="1:31" ht="22.5">
      <c r="A5" s="835" t="s">
        <v>45</v>
      </c>
      <c r="B5" s="835" t="s">
        <v>1</v>
      </c>
      <c r="C5" s="835" t="s">
        <v>2</v>
      </c>
      <c r="D5" s="12" t="s">
        <v>46</v>
      </c>
      <c r="E5" s="835" t="s">
        <v>4</v>
      </c>
      <c r="F5" s="835" t="s">
        <v>5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1"/>
      <c r="AC5" s="41"/>
      <c r="AD5" s="41"/>
      <c r="AE5" s="41"/>
    </row>
    <row r="6" spans="1:30" ht="13.5" thickBot="1">
      <c r="A6" s="836"/>
      <c r="B6" s="836"/>
      <c r="C6" s="836"/>
      <c r="D6" s="13" t="s">
        <v>47</v>
      </c>
      <c r="E6" s="836"/>
      <c r="F6" s="836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1"/>
      <c r="AC6" s="41"/>
      <c r="AD6" s="41"/>
    </row>
    <row r="7" spans="1:31" ht="12.75">
      <c r="A7" s="2">
        <v>1</v>
      </c>
      <c r="B7" s="3" t="s">
        <v>155</v>
      </c>
      <c r="C7" s="3" t="s">
        <v>75</v>
      </c>
      <c r="D7" s="26">
        <v>20</v>
      </c>
      <c r="E7" s="23" t="s">
        <v>232</v>
      </c>
      <c r="F7" s="23" t="s">
        <v>156</v>
      </c>
      <c r="H7" s="42"/>
      <c r="I7" s="42"/>
      <c r="J7" s="42"/>
      <c r="K7" s="42"/>
      <c r="L7" s="42"/>
      <c r="M7" s="43"/>
      <c r="N7" s="44"/>
      <c r="O7" s="45"/>
      <c r="P7" s="44"/>
      <c r="Q7" s="44"/>
      <c r="R7" s="45"/>
      <c r="S7" s="42"/>
      <c r="T7" s="44"/>
      <c r="U7" s="45"/>
      <c r="V7" s="45"/>
      <c r="W7" s="42"/>
      <c r="X7" s="46"/>
      <c r="Y7" s="42"/>
      <c r="Z7" s="44"/>
      <c r="AA7" s="47"/>
      <c r="AB7" s="48"/>
      <c r="AD7" s="48"/>
      <c r="AE7" s="48"/>
    </row>
    <row r="8" spans="1:31" ht="12.75">
      <c r="A8" s="2">
        <v>2</v>
      </c>
      <c r="B8" s="3" t="s">
        <v>208</v>
      </c>
      <c r="C8" s="3" t="s">
        <v>190</v>
      </c>
      <c r="D8" s="26">
        <v>300</v>
      </c>
      <c r="E8" s="23" t="s">
        <v>233</v>
      </c>
      <c r="F8" s="23" t="s">
        <v>94</v>
      </c>
      <c r="H8" s="42"/>
      <c r="I8" s="42"/>
      <c r="J8" s="42"/>
      <c r="K8" s="42"/>
      <c r="L8" s="42"/>
      <c r="M8" s="44"/>
      <c r="N8" s="44"/>
      <c r="O8" s="45"/>
      <c r="P8" s="44"/>
      <c r="Q8" s="44"/>
      <c r="R8" s="45"/>
      <c r="S8" s="42"/>
      <c r="T8" s="44"/>
      <c r="U8" s="45"/>
      <c r="V8" s="45"/>
      <c r="W8" s="42"/>
      <c r="X8" s="46"/>
      <c r="Y8" s="42"/>
      <c r="Z8" s="44"/>
      <c r="AA8" s="47"/>
      <c r="AB8" s="48"/>
      <c r="AD8" s="48"/>
      <c r="AE8" s="48"/>
    </row>
    <row r="9" spans="1:31" ht="12.75">
      <c r="A9" s="2">
        <v>3</v>
      </c>
      <c r="B9" s="3" t="s">
        <v>234</v>
      </c>
      <c r="C9" s="3" t="s">
        <v>7</v>
      </c>
      <c r="D9" s="26">
        <v>24</v>
      </c>
      <c r="E9" s="23" t="s">
        <v>235</v>
      </c>
      <c r="F9" s="23" t="s">
        <v>130</v>
      </c>
      <c r="H9" s="42"/>
      <c r="I9" s="42"/>
      <c r="J9" s="42"/>
      <c r="K9" s="42"/>
      <c r="L9" s="42"/>
      <c r="M9" s="44"/>
      <c r="N9" s="44"/>
      <c r="O9" s="45"/>
      <c r="P9" s="44"/>
      <c r="Q9" s="44"/>
      <c r="R9" s="45"/>
      <c r="S9" s="42"/>
      <c r="T9" s="44"/>
      <c r="U9" s="45"/>
      <c r="V9" s="45"/>
      <c r="W9" s="42"/>
      <c r="X9" s="46"/>
      <c r="Y9" s="42"/>
      <c r="Z9" s="44"/>
      <c r="AA9" s="47"/>
      <c r="AB9" s="48"/>
      <c r="AD9" s="48"/>
      <c r="AE9" s="48"/>
    </row>
    <row r="10" spans="1:31" ht="12.75">
      <c r="A10" s="2">
        <v>4</v>
      </c>
      <c r="B10" s="3" t="s">
        <v>236</v>
      </c>
      <c r="C10" s="3" t="s">
        <v>7</v>
      </c>
      <c r="D10" s="26">
        <v>150</v>
      </c>
      <c r="E10" s="24">
        <v>37966</v>
      </c>
      <c r="F10" s="23" t="s">
        <v>237</v>
      </c>
      <c r="H10" s="42"/>
      <c r="I10" s="42"/>
      <c r="J10" s="42"/>
      <c r="K10" s="42"/>
      <c r="L10" s="42"/>
      <c r="M10" s="44"/>
      <c r="N10" s="44"/>
      <c r="O10" s="45"/>
      <c r="P10" s="44"/>
      <c r="Q10" s="44"/>
      <c r="R10" s="45"/>
      <c r="S10" s="42"/>
      <c r="T10" s="44"/>
      <c r="U10" s="45"/>
      <c r="V10" s="45"/>
      <c r="W10" s="42"/>
      <c r="X10" s="46"/>
      <c r="Y10" s="42"/>
      <c r="Z10" s="44"/>
      <c r="AA10" s="47"/>
      <c r="AB10" s="48"/>
      <c r="AD10" s="48"/>
      <c r="AE10" s="48"/>
    </row>
    <row r="11" spans="1:31" ht="12.75">
      <c r="A11" s="2">
        <v>5</v>
      </c>
      <c r="B11" s="3" t="s">
        <v>238</v>
      </c>
      <c r="C11" s="3" t="s">
        <v>75</v>
      </c>
      <c r="D11" s="26">
        <v>20</v>
      </c>
      <c r="E11" s="23" t="s">
        <v>239</v>
      </c>
      <c r="F11" s="23" t="s">
        <v>156</v>
      </c>
      <c r="H11" s="42"/>
      <c r="I11" s="42"/>
      <c r="J11" s="42"/>
      <c r="K11" s="42"/>
      <c r="L11" s="42"/>
      <c r="M11" s="44"/>
      <c r="N11" s="44"/>
      <c r="O11" s="45"/>
      <c r="P11" s="44"/>
      <c r="Q11" s="44"/>
      <c r="R11" s="45"/>
      <c r="S11" s="42"/>
      <c r="T11" s="44"/>
      <c r="U11" s="45"/>
      <c r="V11" s="45"/>
      <c r="W11" s="42"/>
      <c r="X11" s="46"/>
      <c r="Y11" s="42"/>
      <c r="Z11" s="44"/>
      <c r="AA11" s="47"/>
      <c r="AB11" s="48"/>
      <c r="AD11" s="48"/>
      <c r="AE11" s="48"/>
    </row>
    <row r="12" spans="1:31" ht="12.75">
      <c r="A12" s="2">
        <v>6</v>
      </c>
      <c r="B12" s="3" t="s">
        <v>240</v>
      </c>
      <c r="C12" s="3" t="s">
        <v>7</v>
      </c>
      <c r="D12" s="26">
        <v>8</v>
      </c>
      <c r="E12" s="24">
        <v>38140</v>
      </c>
      <c r="F12" s="23" t="s">
        <v>130</v>
      </c>
      <c r="H12" s="42"/>
      <c r="I12" s="42"/>
      <c r="J12" s="42"/>
      <c r="K12" s="42"/>
      <c r="L12" s="42"/>
      <c r="M12" s="44"/>
      <c r="N12" s="44"/>
      <c r="O12" s="45"/>
      <c r="P12" s="44"/>
      <c r="Q12" s="44"/>
      <c r="R12" s="45"/>
      <c r="S12" s="42"/>
      <c r="T12" s="44"/>
      <c r="U12" s="45"/>
      <c r="V12" s="45"/>
      <c r="W12" s="42"/>
      <c r="X12" s="46"/>
      <c r="Y12" s="42"/>
      <c r="Z12" s="44"/>
      <c r="AA12" s="47"/>
      <c r="AB12" s="48"/>
      <c r="AD12" s="48"/>
      <c r="AE12" s="48"/>
    </row>
    <row r="13" spans="1:31" ht="12.75">
      <c r="A13" s="2">
        <v>7</v>
      </c>
      <c r="B13" s="3" t="s">
        <v>241</v>
      </c>
      <c r="C13" s="3" t="s">
        <v>7</v>
      </c>
      <c r="D13" s="26">
        <v>210</v>
      </c>
      <c r="E13" s="23" t="s">
        <v>242</v>
      </c>
      <c r="F13" s="23" t="s">
        <v>237</v>
      </c>
      <c r="H13" s="42"/>
      <c r="I13" s="42"/>
      <c r="J13" s="42"/>
      <c r="K13" s="42"/>
      <c r="L13" s="42"/>
      <c r="M13" s="44"/>
      <c r="N13" s="44"/>
      <c r="O13" s="45"/>
      <c r="P13" s="44"/>
      <c r="Q13" s="44"/>
      <c r="R13" s="45"/>
      <c r="S13" s="42"/>
      <c r="T13" s="44"/>
      <c r="U13" s="45"/>
      <c r="V13" s="45"/>
      <c r="W13" s="42"/>
      <c r="X13" s="46"/>
      <c r="Y13" s="42"/>
      <c r="Z13" s="44"/>
      <c r="AA13" s="47"/>
      <c r="AB13" s="48"/>
      <c r="AD13" s="48"/>
      <c r="AE13" s="48"/>
    </row>
    <row r="14" spans="1:31" ht="12.75">
      <c r="A14" s="2">
        <v>8</v>
      </c>
      <c r="B14" s="3" t="s">
        <v>243</v>
      </c>
      <c r="C14" s="3" t="s">
        <v>7</v>
      </c>
      <c r="D14" s="26">
        <v>20</v>
      </c>
      <c r="E14" s="23" t="s">
        <v>244</v>
      </c>
      <c r="F14" s="23" t="s">
        <v>130</v>
      </c>
      <c r="H14" s="42"/>
      <c r="I14" s="42"/>
      <c r="J14" s="42"/>
      <c r="K14" s="42"/>
      <c r="L14" s="42"/>
      <c r="M14" s="44"/>
      <c r="N14" s="44"/>
      <c r="O14" s="45"/>
      <c r="P14" s="44"/>
      <c r="Q14" s="44"/>
      <c r="R14" s="45"/>
      <c r="S14" s="42"/>
      <c r="T14" s="44"/>
      <c r="U14" s="45"/>
      <c r="V14" s="45"/>
      <c r="W14" s="42"/>
      <c r="X14" s="46"/>
      <c r="Y14" s="42"/>
      <c r="Z14" s="44"/>
      <c r="AA14" s="47"/>
      <c r="AB14" s="48"/>
      <c r="AD14" s="48"/>
      <c r="AE14" s="48"/>
    </row>
    <row r="15" spans="1:31" ht="12.75">
      <c r="A15" s="2">
        <v>9</v>
      </c>
      <c r="B15" s="3" t="s">
        <v>245</v>
      </c>
      <c r="C15" s="3" t="s">
        <v>75</v>
      </c>
      <c r="D15" s="26">
        <v>30</v>
      </c>
      <c r="E15" s="24">
        <v>38265</v>
      </c>
      <c r="F15" s="23" t="s">
        <v>174</v>
      </c>
      <c r="H15" s="42"/>
      <c r="I15" s="42"/>
      <c r="J15" s="42"/>
      <c r="K15" s="42"/>
      <c r="L15" s="42"/>
      <c r="M15" s="44"/>
      <c r="N15" s="44"/>
      <c r="O15" s="45"/>
      <c r="P15" s="44"/>
      <c r="Q15" s="44"/>
      <c r="R15" s="45"/>
      <c r="S15" s="42"/>
      <c r="T15" s="44"/>
      <c r="U15" s="45"/>
      <c r="V15" s="45"/>
      <c r="W15" s="42"/>
      <c r="X15" s="46"/>
      <c r="Y15" s="42"/>
      <c r="Z15" s="44"/>
      <c r="AA15" s="47"/>
      <c r="AB15" s="48"/>
      <c r="AD15" s="48"/>
      <c r="AE15" s="48"/>
    </row>
    <row r="16" spans="1:31" ht="12.75">
      <c r="A16" s="2">
        <v>10</v>
      </c>
      <c r="B16" s="3" t="s">
        <v>246</v>
      </c>
      <c r="C16" s="3" t="s">
        <v>7</v>
      </c>
      <c r="D16" s="26">
        <v>6</v>
      </c>
      <c r="E16" s="23" t="s">
        <v>247</v>
      </c>
      <c r="F16" s="23" t="s">
        <v>12</v>
      </c>
      <c r="H16" s="42"/>
      <c r="I16" s="42"/>
      <c r="J16" s="42"/>
      <c r="K16" s="42"/>
      <c r="L16" s="42"/>
      <c r="M16" s="44"/>
      <c r="N16" s="44"/>
      <c r="O16" s="45"/>
      <c r="P16" s="44"/>
      <c r="Q16" s="44"/>
      <c r="R16" s="45"/>
      <c r="S16" s="42"/>
      <c r="T16" s="44"/>
      <c r="U16" s="45"/>
      <c r="V16" s="45"/>
      <c r="W16" s="42"/>
      <c r="X16" s="46"/>
      <c r="Y16" s="42"/>
      <c r="Z16" s="44"/>
      <c r="AA16" s="47"/>
      <c r="AB16" s="48"/>
      <c r="AD16" s="48"/>
      <c r="AE16" s="48"/>
    </row>
    <row r="17" spans="1:31" ht="12.75">
      <c r="A17" s="2">
        <v>11</v>
      </c>
      <c r="B17" s="3" t="s">
        <v>248</v>
      </c>
      <c r="C17" s="3" t="s">
        <v>7</v>
      </c>
      <c r="D17" s="26">
        <v>3</v>
      </c>
      <c r="E17" s="23" t="s">
        <v>247</v>
      </c>
      <c r="F17" s="23" t="s">
        <v>130</v>
      </c>
      <c r="H17" s="42"/>
      <c r="I17" s="42"/>
      <c r="J17" s="42"/>
      <c r="K17" s="42"/>
      <c r="L17" s="42"/>
      <c r="M17" s="44"/>
      <c r="N17" s="44"/>
      <c r="O17" s="45"/>
      <c r="P17" s="44"/>
      <c r="Q17" s="44"/>
      <c r="R17" s="45"/>
      <c r="S17" s="42"/>
      <c r="T17" s="44"/>
      <c r="U17" s="45"/>
      <c r="V17" s="45"/>
      <c r="W17" s="42"/>
      <c r="X17" s="46"/>
      <c r="Y17" s="42"/>
      <c r="Z17" s="44"/>
      <c r="AA17" s="47"/>
      <c r="AB17" s="48"/>
      <c r="AD17" s="48"/>
      <c r="AE17" s="48"/>
    </row>
    <row r="18" spans="1:31" ht="12.75">
      <c r="A18" s="2">
        <v>12</v>
      </c>
      <c r="B18" s="3" t="s">
        <v>249</v>
      </c>
      <c r="C18" s="3" t="s">
        <v>7</v>
      </c>
      <c r="D18" s="26">
        <v>150</v>
      </c>
      <c r="E18" s="24">
        <v>38023</v>
      </c>
      <c r="F18" s="23" t="s">
        <v>9</v>
      </c>
      <c r="H18" s="42"/>
      <c r="I18" s="42"/>
      <c r="J18" s="42"/>
      <c r="K18" s="42"/>
      <c r="L18" s="42"/>
      <c r="M18" s="44"/>
      <c r="N18" s="44"/>
      <c r="O18" s="45"/>
      <c r="P18" s="44"/>
      <c r="Q18" s="44"/>
      <c r="R18" s="45"/>
      <c r="S18" s="42"/>
      <c r="T18" s="44"/>
      <c r="U18" s="45"/>
      <c r="V18" s="45"/>
      <c r="W18" s="42"/>
      <c r="X18" s="46"/>
      <c r="Y18" s="42"/>
      <c r="Z18" s="44"/>
      <c r="AA18" s="47"/>
      <c r="AB18" s="48"/>
      <c r="AD18" s="48"/>
      <c r="AE18" s="48"/>
    </row>
    <row r="19" spans="1:31" ht="12.75">
      <c r="A19" s="2">
        <v>13</v>
      </c>
      <c r="B19" s="3" t="s">
        <v>250</v>
      </c>
      <c r="C19" s="3" t="s">
        <v>7</v>
      </c>
      <c r="D19" s="26">
        <v>20</v>
      </c>
      <c r="E19" s="24">
        <v>38205</v>
      </c>
      <c r="F19" s="23" t="s">
        <v>130</v>
      </c>
      <c r="H19" s="42"/>
      <c r="I19" s="42"/>
      <c r="J19" s="42"/>
      <c r="K19" s="42"/>
      <c r="L19" s="42"/>
      <c r="M19" s="44"/>
      <c r="N19" s="44"/>
      <c r="O19" s="45"/>
      <c r="P19" s="44"/>
      <c r="Q19" s="44"/>
      <c r="R19" s="45"/>
      <c r="S19" s="42"/>
      <c r="T19" s="44"/>
      <c r="U19" s="45"/>
      <c r="V19" s="45"/>
      <c r="W19" s="42"/>
      <c r="X19" s="46"/>
      <c r="Y19" s="42"/>
      <c r="Z19" s="44"/>
      <c r="AA19" s="47"/>
      <c r="AB19" s="48"/>
      <c r="AD19" s="48"/>
      <c r="AE19" s="48"/>
    </row>
    <row r="20" spans="1:31" ht="12.75">
      <c r="A20" s="2">
        <v>14</v>
      </c>
      <c r="B20" s="3" t="s">
        <v>251</v>
      </c>
      <c r="C20" s="3" t="s">
        <v>75</v>
      </c>
      <c r="D20" s="26">
        <v>359.92</v>
      </c>
      <c r="E20" s="23" t="s">
        <v>252</v>
      </c>
      <c r="F20" s="27" t="s">
        <v>174</v>
      </c>
      <c r="H20" s="42"/>
      <c r="I20" s="42"/>
      <c r="J20" s="42"/>
      <c r="K20" s="42"/>
      <c r="L20" s="42"/>
      <c r="M20" s="44"/>
      <c r="N20" s="44"/>
      <c r="O20" s="45"/>
      <c r="P20" s="44"/>
      <c r="Q20" s="44"/>
      <c r="R20" s="45"/>
      <c r="S20" s="42"/>
      <c r="T20" s="44"/>
      <c r="U20" s="45"/>
      <c r="V20" s="45"/>
      <c r="W20" s="42"/>
      <c r="X20" s="46"/>
      <c r="Y20" s="42"/>
      <c r="Z20" s="44"/>
      <c r="AA20" s="47"/>
      <c r="AB20" s="48"/>
      <c r="AD20" s="48"/>
      <c r="AE20" s="48"/>
    </row>
    <row r="21" spans="1:31" ht="12.75">
      <c r="A21" s="2">
        <v>15</v>
      </c>
      <c r="B21" s="3" t="s">
        <v>253</v>
      </c>
      <c r="C21" s="3" t="s">
        <v>7</v>
      </c>
      <c r="D21" s="26">
        <v>24</v>
      </c>
      <c r="E21" s="24">
        <v>38206</v>
      </c>
      <c r="F21" s="23" t="s">
        <v>130</v>
      </c>
      <c r="H21" s="42"/>
      <c r="I21" s="42"/>
      <c r="J21" s="42"/>
      <c r="K21" s="42"/>
      <c r="L21" s="42"/>
      <c r="M21" s="44"/>
      <c r="N21" s="44"/>
      <c r="O21" s="45"/>
      <c r="P21" s="44"/>
      <c r="Q21" s="44"/>
      <c r="R21" s="45"/>
      <c r="S21" s="42"/>
      <c r="T21" s="44"/>
      <c r="U21" s="45"/>
      <c r="V21" s="45"/>
      <c r="W21" s="42"/>
      <c r="X21" s="46"/>
      <c r="Y21" s="42"/>
      <c r="Z21" s="44"/>
      <c r="AA21" s="47"/>
      <c r="AB21" s="48"/>
      <c r="AD21" s="48"/>
      <c r="AE21" s="48"/>
    </row>
    <row r="22" spans="1:31" ht="12.75">
      <c r="A22" s="2">
        <v>16</v>
      </c>
      <c r="B22" s="3" t="s">
        <v>254</v>
      </c>
      <c r="C22" s="3" t="s">
        <v>7</v>
      </c>
      <c r="D22" s="26">
        <v>140</v>
      </c>
      <c r="E22" s="23" t="s">
        <v>255</v>
      </c>
      <c r="F22" s="27" t="s">
        <v>256</v>
      </c>
      <c r="H22" s="42"/>
      <c r="I22" s="42"/>
      <c r="J22" s="42"/>
      <c r="K22" s="42"/>
      <c r="L22" s="42"/>
      <c r="M22" s="44"/>
      <c r="N22" s="44"/>
      <c r="O22" s="45"/>
      <c r="P22" s="44"/>
      <c r="Q22" s="44"/>
      <c r="R22" s="45"/>
      <c r="S22" s="42"/>
      <c r="T22" s="44"/>
      <c r="U22" s="45"/>
      <c r="V22" s="45"/>
      <c r="W22" s="42"/>
      <c r="X22" s="46"/>
      <c r="Y22" s="42"/>
      <c r="Z22" s="44"/>
      <c r="AA22" s="47"/>
      <c r="AB22" s="48"/>
      <c r="AD22" s="48"/>
      <c r="AE22" s="48"/>
    </row>
    <row r="23" spans="1:31" ht="12.75">
      <c r="A23" s="27"/>
      <c r="B23" s="3" t="s">
        <v>148</v>
      </c>
      <c r="C23" s="3" t="s">
        <v>149</v>
      </c>
      <c r="D23" s="26" t="s">
        <v>257</v>
      </c>
      <c r="E23" s="23"/>
      <c r="F23" s="27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D23" s="47"/>
      <c r="AE23" s="48"/>
    </row>
    <row r="24" spans="1:31" ht="13.5" thickBot="1">
      <c r="A24" s="25"/>
      <c r="B24" s="31" t="s">
        <v>39</v>
      </c>
      <c r="C24" s="15"/>
      <c r="D24" s="17">
        <v>1547.79</v>
      </c>
      <c r="E24" s="25"/>
      <c r="F24" s="25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D24" s="47"/>
      <c r="AE24" s="48"/>
    </row>
    <row r="25" ht="13.5" thickTop="1"/>
    <row r="26" ht="12.75">
      <c r="A26" s="36" t="s">
        <v>152</v>
      </c>
    </row>
    <row r="28" spans="1:2" ht="12.75">
      <c r="A28" s="37" t="s">
        <v>94</v>
      </c>
      <c r="B28" s="37" t="s">
        <v>99</v>
      </c>
    </row>
    <row r="29" spans="1:2" ht="12.75">
      <c r="A29" s="37" t="s">
        <v>9</v>
      </c>
      <c r="B29" s="37" t="s">
        <v>42</v>
      </c>
    </row>
    <row r="30" spans="1:2" ht="12.75">
      <c r="A30" s="37" t="s">
        <v>12</v>
      </c>
      <c r="B30" s="37" t="s">
        <v>43</v>
      </c>
    </row>
    <row r="31" spans="1:3" ht="12.75">
      <c r="A31" s="37" t="s">
        <v>156</v>
      </c>
      <c r="B31" s="834" t="s">
        <v>173</v>
      </c>
      <c r="C31" s="834"/>
    </row>
    <row r="32" spans="1:3" ht="12.75">
      <c r="A32" s="37" t="s">
        <v>130</v>
      </c>
      <c r="B32" s="834" t="s">
        <v>131</v>
      </c>
      <c r="C32" s="834"/>
    </row>
    <row r="33" spans="1:2" ht="12.75">
      <c r="A33" s="37" t="s">
        <v>174</v>
      </c>
      <c r="B33" s="37" t="s">
        <v>175</v>
      </c>
    </row>
  </sheetData>
  <sheetProtection/>
  <mergeCells count="7">
    <mergeCell ref="F5:F6"/>
    <mergeCell ref="B31:C31"/>
    <mergeCell ref="B32:C32"/>
    <mergeCell ref="A5:A6"/>
    <mergeCell ref="B5:B6"/>
    <mergeCell ref="C5:C6"/>
    <mergeCell ref="E5:E6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35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13.140625" style="0" customWidth="1"/>
    <col min="2" max="2" width="33.8515625" style="0" customWidth="1"/>
    <col min="3" max="3" width="18.140625" style="0" customWidth="1"/>
    <col min="4" max="4" width="20.00390625" style="0" customWidth="1"/>
    <col min="5" max="5" width="16.421875" style="0" customWidth="1"/>
    <col min="6" max="6" width="25.28125" style="0" customWidth="1"/>
  </cols>
  <sheetData>
    <row r="2" ht="15.75">
      <c r="B2" s="6" t="s">
        <v>40</v>
      </c>
    </row>
    <row r="3" ht="12.75">
      <c r="B3" s="7" t="s">
        <v>230</v>
      </c>
    </row>
    <row r="6" spans="1:6" ht="22.5">
      <c r="A6" s="835" t="s">
        <v>45</v>
      </c>
      <c r="B6" s="835" t="s">
        <v>1</v>
      </c>
      <c r="C6" s="835" t="s">
        <v>2</v>
      </c>
      <c r="D6" s="12" t="s">
        <v>46</v>
      </c>
      <c r="E6" s="835" t="s">
        <v>4</v>
      </c>
      <c r="F6" s="835" t="s">
        <v>5</v>
      </c>
    </row>
    <row r="7" spans="1:6" ht="13.5" thickBot="1">
      <c r="A7" s="836"/>
      <c r="B7" s="836"/>
      <c r="C7" s="836"/>
      <c r="D7" s="13" t="s">
        <v>47</v>
      </c>
      <c r="E7" s="836"/>
      <c r="F7" s="836"/>
    </row>
    <row r="8" spans="1:6" ht="12.75">
      <c r="A8" s="2">
        <v>1</v>
      </c>
      <c r="B8" s="3" t="s">
        <v>203</v>
      </c>
      <c r="C8" s="3" t="s">
        <v>7</v>
      </c>
      <c r="D8" s="26">
        <v>50</v>
      </c>
      <c r="E8" s="23" t="s">
        <v>204</v>
      </c>
      <c r="F8" s="23" t="s">
        <v>12</v>
      </c>
    </row>
    <row r="9" spans="1:6" ht="12.75">
      <c r="A9" s="2">
        <v>2</v>
      </c>
      <c r="B9" s="3" t="s">
        <v>205</v>
      </c>
      <c r="C9" s="3" t="s">
        <v>7</v>
      </c>
      <c r="D9" s="26">
        <v>40</v>
      </c>
      <c r="E9" s="23" t="s">
        <v>206</v>
      </c>
      <c r="F9" s="23" t="s">
        <v>12</v>
      </c>
    </row>
    <row r="10" spans="1:6" ht="12.75">
      <c r="A10" s="2">
        <v>3</v>
      </c>
      <c r="B10" s="3" t="s">
        <v>10</v>
      </c>
      <c r="C10" s="3" t="s">
        <v>11</v>
      </c>
      <c r="D10" s="26">
        <v>100</v>
      </c>
      <c r="E10" s="24">
        <v>37507</v>
      </c>
      <c r="F10" s="23" t="s">
        <v>207</v>
      </c>
    </row>
    <row r="11" spans="1:6" ht="12.75">
      <c r="A11" s="2">
        <v>4</v>
      </c>
      <c r="B11" s="3" t="s">
        <v>208</v>
      </c>
      <c r="C11" s="3" t="s">
        <v>75</v>
      </c>
      <c r="D11" s="26">
        <v>57.24</v>
      </c>
      <c r="E11" s="23" t="s">
        <v>209</v>
      </c>
      <c r="F11" s="23" t="s">
        <v>12</v>
      </c>
    </row>
    <row r="12" spans="1:6" ht="12.75">
      <c r="A12" s="2">
        <v>5</v>
      </c>
      <c r="B12" s="3" t="s">
        <v>210</v>
      </c>
      <c r="C12" s="3" t="s">
        <v>7</v>
      </c>
      <c r="D12" s="26">
        <v>8</v>
      </c>
      <c r="E12" s="23" t="s">
        <v>211</v>
      </c>
      <c r="F12" s="23" t="s">
        <v>156</v>
      </c>
    </row>
    <row r="13" spans="1:6" ht="12.75">
      <c r="A13" s="2">
        <v>6</v>
      </c>
      <c r="B13" s="3" t="s">
        <v>212</v>
      </c>
      <c r="C13" s="3" t="s">
        <v>7</v>
      </c>
      <c r="D13" s="26">
        <v>8</v>
      </c>
      <c r="E13" s="23" t="s">
        <v>213</v>
      </c>
      <c r="F13" s="23" t="s">
        <v>12</v>
      </c>
    </row>
    <row r="14" spans="1:6" ht="12.75">
      <c r="A14" s="2">
        <v>7</v>
      </c>
      <c r="B14" s="3" t="s">
        <v>214</v>
      </c>
      <c r="C14" s="3" t="s">
        <v>7</v>
      </c>
      <c r="D14" s="26">
        <v>8</v>
      </c>
      <c r="E14" s="24">
        <v>37358</v>
      </c>
      <c r="F14" s="23" t="s">
        <v>156</v>
      </c>
    </row>
    <row r="15" spans="1:6" ht="12.75">
      <c r="A15" s="2">
        <v>8</v>
      </c>
      <c r="B15" s="3" t="s">
        <v>215</v>
      </c>
      <c r="C15" s="3" t="s">
        <v>7</v>
      </c>
      <c r="D15" s="26">
        <v>8</v>
      </c>
      <c r="E15" s="23" t="s">
        <v>216</v>
      </c>
      <c r="F15" s="23" t="s">
        <v>12</v>
      </c>
    </row>
    <row r="16" spans="1:6" ht="12.75">
      <c r="A16" s="2">
        <v>9</v>
      </c>
      <c r="B16" s="30" t="s">
        <v>217</v>
      </c>
      <c r="C16" s="3" t="s">
        <v>7</v>
      </c>
      <c r="D16" s="26">
        <v>165</v>
      </c>
      <c r="E16" s="23" t="s">
        <v>218</v>
      </c>
      <c r="F16" s="23" t="s">
        <v>130</v>
      </c>
    </row>
    <row r="17" spans="1:6" ht="12.75">
      <c r="A17" s="2">
        <v>10</v>
      </c>
      <c r="B17" s="3" t="s">
        <v>219</v>
      </c>
      <c r="C17" s="3" t="s">
        <v>75</v>
      </c>
      <c r="D17" s="26">
        <v>60</v>
      </c>
      <c r="E17" s="24">
        <v>37773</v>
      </c>
      <c r="F17" s="23" t="s">
        <v>9</v>
      </c>
    </row>
    <row r="18" spans="1:6" ht="12.75">
      <c r="A18" s="2">
        <v>11</v>
      </c>
      <c r="B18" s="3" t="s">
        <v>220</v>
      </c>
      <c r="C18" s="3" t="s">
        <v>75</v>
      </c>
      <c r="D18" s="26">
        <v>25</v>
      </c>
      <c r="E18" s="24">
        <v>37957</v>
      </c>
      <c r="F18" s="23" t="s">
        <v>52</v>
      </c>
    </row>
    <row r="19" spans="1:6" ht="12.75">
      <c r="A19" s="2">
        <v>12</v>
      </c>
      <c r="B19" s="3" t="s">
        <v>221</v>
      </c>
      <c r="C19" s="3" t="s">
        <v>7</v>
      </c>
      <c r="D19" s="26">
        <v>20</v>
      </c>
      <c r="E19" s="24">
        <v>37656</v>
      </c>
      <c r="F19" s="23" t="s">
        <v>9</v>
      </c>
    </row>
    <row r="20" spans="1:6" ht="12.75">
      <c r="A20" s="2">
        <v>13</v>
      </c>
      <c r="B20" s="3" t="s">
        <v>37</v>
      </c>
      <c r="C20" s="3" t="s">
        <v>75</v>
      </c>
      <c r="D20" s="26">
        <v>20</v>
      </c>
      <c r="E20" s="24">
        <v>37746</v>
      </c>
      <c r="F20" s="23" t="s">
        <v>12</v>
      </c>
    </row>
    <row r="21" spans="1:6" ht="12.75">
      <c r="A21" s="2">
        <v>14</v>
      </c>
      <c r="B21" s="3" t="s">
        <v>222</v>
      </c>
      <c r="C21" s="3" t="s">
        <v>7</v>
      </c>
      <c r="D21" s="26">
        <v>20</v>
      </c>
      <c r="E21" s="23" t="s">
        <v>223</v>
      </c>
      <c r="F21" s="23" t="s">
        <v>130</v>
      </c>
    </row>
    <row r="22" spans="1:6" ht="12.75">
      <c r="A22" s="2">
        <v>15</v>
      </c>
      <c r="B22" s="3" t="s">
        <v>224</v>
      </c>
      <c r="C22" s="3" t="s">
        <v>7</v>
      </c>
      <c r="D22" s="26">
        <v>8</v>
      </c>
      <c r="E22" s="23" t="s">
        <v>225</v>
      </c>
      <c r="F22" s="23" t="s">
        <v>156</v>
      </c>
    </row>
    <row r="23" spans="1:6" ht="12.75">
      <c r="A23" s="2">
        <v>16</v>
      </c>
      <c r="B23" s="3" t="s">
        <v>226</v>
      </c>
      <c r="C23" s="3" t="s">
        <v>7</v>
      </c>
      <c r="D23" s="26">
        <v>192.5</v>
      </c>
      <c r="E23" s="23" t="s">
        <v>227</v>
      </c>
      <c r="F23" s="23" t="s">
        <v>9</v>
      </c>
    </row>
    <row r="24" spans="1:6" ht="12.75">
      <c r="A24" s="2">
        <v>17</v>
      </c>
      <c r="B24" s="3" t="s">
        <v>228</v>
      </c>
      <c r="C24" s="3" t="s">
        <v>7</v>
      </c>
      <c r="D24" s="26">
        <v>24</v>
      </c>
      <c r="E24" s="24">
        <v>37628</v>
      </c>
      <c r="F24" s="23" t="s">
        <v>130</v>
      </c>
    </row>
    <row r="25" spans="1:6" ht="12.75">
      <c r="A25" s="27"/>
      <c r="B25" s="3" t="s">
        <v>148</v>
      </c>
      <c r="C25" s="3" t="s">
        <v>149</v>
      </c>
      <c r="D25" s="26" t="s">
        <v>229</v>
      </c>
      <c r="E25" s="23"/>
      <c r="F25" s="27"/>
    </row>
    <row r="26" spans="1:6" ht="13.5" thickBot="1">
      <c r="A26" s="25"/>
      <c r="B26" s="31" t="s">
        <v>39</v>
      </c>
      <c r="C26" s="15"/>
      <c r="D26" s="17">
        <v>853.83</v>
      </c>
      <c r="E26" s="25"/>
      <c r="F26" s="25"/>
    </row>
    <row r="27" ht="13.5" thickTop="1"/>
    <row r="29" spans="2:3" ht="12.75">
      <c r="B29" s="840" t="s">
        <v>152</v>
      </c>
      <c r="C29" s="840"/>
    </row>
    <row r="31" spans="1:2" ht="12.75">
      <c r="A31" s="9" t="s">
        <v>9</v>
      </c>
      <c r="B31" s="9" t="s">
        <v>42</v>
      </c>
    </row>
    <row r="32" spans="1:2" ht="12.75">
      <c r="A32" s="9" t="s">
        <v>12</v>
      </c>
      <c r="B32" s="9" t="s">
        <v>43</v>
      </c>
    </row>
    <row r="33" spans="1:3" ht="12.75">
      <c r="A33" s="9" t="s">
        <v>156</v>
      </c>
      <c r="B33" s="841" t="s">
        <v>173</v>
      </c>
      <c r="C33" s="841"/>
    </row>
    <row r="34" spans="1:2" ht="12.75">
      <c r="A34" s="9" t="s">
        <v>52</v>
      </c>
      <c r="B34" s="9" t="s">
        <v>70</v>
      </c>
    </row>
    <row r="35" spans="1:3" ht="12.75">
      <c r="A35" s="9" t="s">
        <v>130</v>
      </c>
      <c r="B35" s="841" t="s">
        <v>131</v>
      </c>
      <c r="C35" s="841"/>
    </row>
  </sheetData>
  <sheetProtection/>
  <mergeCells count="8">
    <mergeCell ref="F6:F7"/>
    <mergeCell ref="B29:C29"/>
    <mergeCell ref="B33:C33"/>
    <mergeCell ref="B35:C35"/>
    <mergeCell ref="A6:A7"/>
    <mergeCell ref="B6:B7"/>
    <mergeCell ref="C6:C7"/>
    <mergeCell ref="E6:E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K512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4.8515625" style="0" customWidth="1"/>
    <col min="2" max="2" width="38.28125" style="0" customWidth="1"/>
    <col min="3" max="3" width="16.7109375" style="5" bestFit="1" customWidth="1"/>
    <col min="4" max="4" width="14.28125" style="0" bestFit="1" customWidth="1"/>
    <col min="5" max="5" width="13.28125" style="0" bestFit="1" customWidth="1"/>
    <col min="6" max="6" width="15.00390625" style="0" customWidth="1"/>
    <col min="7" max="7" width="15.8515625" style="0" bestFit="1" customWidth="1"/>
    <col min="8" max="8" width="17.7109375" style="0" bestFit="1" customWidth="1"/>
    <col min="9" max="9" width="17.28125" style="0" customWidth="1"/>
    <col min="10" max="10" width="13.8515625" style="0" customWidth="1"/>
    <col min="11" max="11" width="16.57421875" style="0" bestFit="1" customWidth="1"/>
    <col min="12" max="12" width="7.8515625" style="0" customWidth="1"/>
    <col min="13" max="13" width="20.140625" style="0" customWidth="1"/>
    <col min="14" max="14" width="10.7109375" style="0" customWidth="1"/>
  </cols>
  <sheetData>
    <row r="1" spans="1:14" ht="15" customHeight="1">
      <c r="A1" s="774" t="s">
        <v>1596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  <c r="N1" s="774"/>
    </row>
    <row r="2" spans="1:14" ht="15" customHeight="1">
      <c r="A2" s="774"/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</row>
    <row r="3" spans="1:14" ht="15" customHeight="1">
      <c r="A3" s="774"/>
      <c r="B3" s="774"/>
      <c r="C3" s="774"/>
      <c r="D3" s="774"/>
      <c r="E3" s="774"/>
      <c r="F3" s="774"/>
      <c r="G3" s="774"/>
      <c r="H3" s="774"/>
      <c r="I3" s="774"/>
      <c r="J3" s="774"/>
      <c r="K3" s="774"/>
      <c r="L3" s="774"/>
      <c r="M3" s="774"/>
      <c r="N3" s="774"/>
    </row>
    <row r="4" spans="1:14" ht="15.75" customHeight="1" thickBot="1">
      <c r="A4" s="775"/>
      <c r="B4" s="775"/>
      <c r="C4" s="775"/>
      <c r="D4" s="775"/>
      <c r="E4" s="775"/>
      <c r="F4" s="775"/>
      <c r="G4" s="775"/>
      <c r="H4" s="775"/>
      <c r="I4" s="775"/>
      <c r="J4" s="775"/>
      <c r="K4" s="775"/>
      <c r="L4" s="775"/>
      <c r="M4" s="775"/>
      <c r="N4" s="775"/>
    </row>
    <row r="5" ht="14.25" thickBot="1" thickTop="1"/>
    <row r="6" spans="1:14" ht="30" customHeight="1" thickBot="1" thickTop="1">
      <c r="A6" s="741" t="s">
        <v>1597</v>
      </c>
      <c r="B6" s="741"/>
      <c r="C6" s="741"/>
      <c r="D6" s="741"/>
      <c r="E6" s="741"/>
      <c r="F6" s="741"/>
      <c r="G6" s="741"/>
      <c r="H6" s="741"/>
      <c r="I6" s="741"/>
      <c r="J6" s="741"/>
      <c r="K6" s="741"/>
      <c r="L6" s="741"/>
      <c r="M6" s="741"/>
      <c r="N6" s="741"/>
    </row>
    <row r="7" spans="1:14" s="366" customFormat="1" ht="9.75" customHeight="1" thickBot="1" thickTop="1">
      <c r="A7" s="542"/>
      <c r="B7" s="542"/>
      <c r="C7" s="542"/>
      <c r="D7" s="542"/>
      <c r="E7" s="542"/>
      <c r="F7" s="542"/>
      <c r="G7" s="542"/>
      <c r="H7" s="542"/>
      <c r="I7" s="542"/>
      <c r="J7" s="542"/>
      <c r="K7" s="542"/>
      <c r="L7" s="542"/>
      <c r="M7" s="542"/>
      <c r="N7" s="542"/>
    </row>
    <row r="8" spans="1:14" s="366" customFormat="1" ht="26.25" customHeight="1" thickTop="1">
      <c r="A8" s="776" t="s">
        <v>700</v>
      </c>
      <c r="B8" s="776" t="s">
        <v>1057</v>
      </c>
      <c r="C8" s="776" t="s">
        <v>508</v>
      </c>
      <c r="D8" s="776" t="s">
        <v>900</v>
      </c>
      <c r="E8" s="776" t="s">
        <v>901</v>
      </c>
      <c r="F8" s="778" t="s">
        <v>1266</v>
      </c>
      <c r="G8" s="778" t="s">
        <v>1267</v>
      </c>
      <c r="H8" s="778" t="s">
        <v>1268</v>
      </c>
      <c r="I8" s="543" t="s">
        <v>1269</v>
      </c>
      <c r="J8" s="780" t="s">
        <v>1270</v>
      </c>
      <c r="K8" s="544" t="s">
        <v>1598</v>
      </c>
      <c r="L8" s="778" t="s">
        <v>1270</v>
      </c>
      <c r="M8" s="776" t="s">
        <v>263</v>
      </c>
      <c r="N8" s="778" t="s">
        <v>1058</v>
      </c>
    </row>
    <row r="9" spans="1:14" s="366" customFormat="1" ht="13.5" thickBot="1">
      <c r="A9" s="777"/>
      <c r="B9" s="777"/>
      <c r="C9" s="777"/>
      <c r="D9" s="777"/>
      <c r="E9" s="777"/>
      <c r="F9" s="779"/>
      <c r="G9" s="779"/>
      <c r="H9" s="779"/>
      <c r="I9" s="545" t="s">
        <v>1272</v>
      </c>
      <c r="J9" s="781"/>
      <c r="K9" s="545" t="s">
        <v>1272</v>
      </c>
      <c r="L9" s="779"/>
      <c r="M9" s="777"/>
      <c r="N9" s="779"/>
    </row>
    <row r="10" spans="1:14" s="366" customFormat="1" ht="45" customHeight="1" thickTop="1">
      <c r="A10" s="546">
        <v>1</v>
      </c>
      <c r="B10" s="547" t="s">
        <v>1599</v>
      </c>
      <c r="C10" s="548" t="s">
        <v>1600</v>
      </c>
      <c r="D10" s="546">
        <v>1</v>
      </c>
      <c r="E10" s="549">
        <v>600000</v>
      </c>
      <c r="F10" s="550">
        <v>600000</v>
      </c>
      <c r="G10" s="548">
        <v>100</v>
      </c>
      <c r="H10" s="550">
        <v>60000000</v>
      </c>
      <c r="I10" s="551">
        <v>18000000</v>
      </c>
      <c r="J10" s="552">
        <v>0.3</v>
      </c>
      <c r="K10" s="551">
        <v>42000000</v>
      </c>
      <c r="L10" s="553">
        <v>0.7</v>
      </c>
      <c r="M10" s="547" t="s">
        <v>1292</v>
      </c>
      <c r="N10" s="554" t="s">
        <v>1601</v>
      </c>
    </row>
    <row r="11" spans="1:14" s="366" customFormat="1" ht="45" customHeight="1">
      <c r="A11" s="447">
        <v>2</v>
      </c>
      <c r="B11" s="346" t="s">
        <v>1602</v>
      </c>
      <c r="C11" s="340" t="s">
        <v>1060</v>
      </c>
      <c r="D11" s="555">
        <v>3485001</v>
      </c>
      <c r="E11" s="555">
        <v>4100000</v>
      </c>
      <c r="F11" s="347">
        <v>615000</v>
      </c>
      <c r="G11" s="340">
        <v>100</v>
      </c>
      <c r="H11" s="347">
        <v>61500000</v>
      </c>
      <c r="I11" s="556">
        <v>76455000</v>
      </c>
      <c r="J11" s="557">
        <v>0.15</v>
      </c>
      <c r="K11" s="558" t="s">
        <v>1289</v>
      </c>
      <c r="L11" s="559" t="s">
        <v>1289</v>
      </c>
      <c r="M11" s="346" t="s">
        <v>1302</v>
      </c>
      <c r="N11" s="489" t="s">
        <v>1603</v>
      </c>
    </row>
    <row r="12" spans="1:14" s="366" customFormat="1" ht="45" customHeight="1">
      <c r="A12" s="546">
        <v>3</v>
      </c>
      <c r="B12" s="547" t="s">
        <v>1604</v>
      </c>
      <c r="C12" s="548" t="s">
        <v>1060</v>
      </c>
      <c r="D12" s="546">
        <v>1</v>
      </c>
      <c r="E12" s="549">
        <v>9900000</v>
      </c>
      <c r="F12" s="550">
        <v>9900000</v>
      </c>
      <c r="G12" s="548">
        <v>100</v>
      </c>
      <c r="H12" s="550">
        <v>990000000</v>
      </c>
      <c r="I12" s="551">
        <v>110000000</v>
      </c>
      <c r="J12" s="552">
        <v>0.1</v>
      </c>
      <c r="K12" s="551">
        <v>880000000</v>
      </c>
      <c r="L12" s="553">
        <v>0.8</v>
      </c>
      <c r="M12" s="547" t="s">
        <v>1605</v>
      </c>
      <c r="N12" s="554" t="s">
        <v>1606</v>
      </c>
    </row>
    <row r="13" spans="1:14" s="366" customFormat="1" ht="105" customHeight="1">
      <c r="A13" s="447">
        <v>4</v>
      </c>
      <c r="B13" s="346" t="s">
        <v>1607</v>
      </c>
      <c r="C13" s="340" t="s">
        <v>1060</v>
      </c>
      <c r="D13" s="447">
        <v>1</v>
      </c>
      <c r="E13" s="555">
        <v>27375000</v>
      </c>
      <c r="F13" s="347">
        <v>27375000</v>
      </c>
      <c r="G13" s="340">
        <v>100</v>
      </c>
      <c r="H13" s="347">
        <v>2737500000</v>
      </c>
      <c r="I13" s="556">
        <v>876000000</v>
      </c>
      <c r="J13" s="557">
        <v>0.24</v>
      </c>
      <c r="K13" s="556">
        <v>1861500000</v>
      </c>
      <c r="L13" s="559">
        <v>0.51</v>
      </c>
      <c r="M13" s="346" t="s">
        <v>42</v>
      </c>
      <c r="N13" s="489" t="s">
        <v>1608</v>
      </c>
    </row>
    <row r="14" spans="1:14" s="366" customFormat="1" ht="45" customHeight="1">
      <c r="A14" s="546">
        <v>5</v>
      </c>
      <c r="B14" s="547" t="s">
        <v>1609</v>
      </c>
      <c r="C14" s="548" t="s">
        <v>1600</v>
      </c>
      <c r="D14" s="546">
        <v>1</v>
      </c>
      <c r="E14" s="549">
        <v>550000</v>
      </c>
      <c r="F14" s="550">
        <v>550000</v>
      </c>
      <c r="G14" s="548">
        <v>100</v>
      </c>
      <c r="H14" s="550">
        <v>55000000</v>
      </c>
      <c r="I14" s="551">
        <v>16500000</v>
      </c>
      <c r="J14" s="552">
        <v>0.3</v>
      </c>
      <c r="K14" s="551">
        <v>38500000</v>
      </c>
      <c r="L14" s="553">
        <v>0.7</v>
      </c>
      <c r="M14" s="547" t="s">
        <v>1290</v>
      </c>
      <c r="N14" s="554" t="s">
        <v>1610</v>
      </c>
    </row>
    <row r="15" spans="1:14" s="366" customFormat="1" ht="45" customHeight="1">
      <c r="A15" s="447">
        <v>6</v>
      </c>
      <c r="B15" s="346" t="s">
        <v>1611</v>
      </c>
      <c r="C15" s="340" t="s">
        <v>1600</v>
      </c>
      <c r="D15" s="340">
        <v>1</v>
      </c>
      <c r="E15" s="555">
        <v>1000000</v>
      </c>
      <c r="F15" s="347">
        <v>1000000</v>
      </c>
      <c r="G15" s="340">
        <v>100</v>
      </c>
      <c r="H15" s="347">
        <v>100000000</v>
      </c>
      <c r="I15" s="556">
        <v>30000000</v>
      </c>
      <c r="J15" s="557">
        <v>0.3</v>
      </c>
      <c r="K15" s="556">
        <v>70000000</v>
      </c>
      <c r="L15" s="559">
        <v>0.7</v>
      </c>
      <c r="M15" s="346" t="s">
        <v>1612</v>
      </c>
      <c r="N15" s="489" t="s">
        <v>1613</v>
      </c>
    </row>
    <row r="16" spans="1:14" s="366" customFormat="1" ht="105" customHeight="1">
      <c r="A16" s="546">
        <v>7</v>
      </c>
      <c r="B16" s="547" t="s">
        <v>1614</v>
      </c>
      <c r="C16" s="548" t="s">
        <v>1060</v>
      </c>
      <c r="D16" s="546">
        <v>1</v>
      </c>
      <c r="E16" s="549">
        <v>51315750</v>
      </c>
      <c r="F16" s="550">
        <v>51315750</v>
      </c>
      <c r="G16" s="548">
        <v>100</v>
      </c>
      <c r="H16" s="550">
        <v>5131575000</v>
      </c>
      <c r="I16" s="551">
        <v>1642104000</v>
      </c>
      <c r="J16" s="552">
        <v>0.24</v>
      </c>
      <c r="K16" s="551">
        <v>3489471000</v>
      </c>
      <c r="L16" s="553">
        <v>0.51</v>
      </c>
      <c r="M16" s="547" t="s">
        <v>1615</v>
      </c>
      <c r="N16" s="554" t="s">
        <v>1616</v>
      </c>
    </row>
    <row r="17" spans="1:14" s="366" customFormat="1" ht="45" customHeight="1">
      <c r="A17" s="447">
        <v>8</v>
      </c>
      <c r="B17" s="346" t="s">
        <v>1617</v>
      </c>
      <c r="C17" s="340" t="s">
        <v>1600</v>
      </c>
      <c r="D17" s="340">
        <v>1</v>
      </c>
      <c r="E17" s="555">
        <v>600000</v>
      </c>
      <c r="F17" s="347">
        <v>600000</v>
      </c>
      <c r="G17" s="340">
        <v>100</v>
      </c>
      <c r="H17" s="347">
        <v>60000000</v>
      </c>
      <c r="I17" s="556">
        <v>29400000</v>
      </c>
      <c r="J17" s="557">
        <v>0.49</v>
      </c>
      <c r="K17" s="556">
        <v>30600000</v>
      </c>
      <c r="L17" s="559">
        <v>0.51</v>
      </c>
      <c r="M17" s="346" t="s">
        <v>1618</v>
      </c>
      <c r="N17" s="489" t="s">
        <v>1616</v>
      </c>
    </row>
    <row r="18" spans="1:14" s="366" customFormat="1" ht="45" customHeight="1">
      <c r="A18" s="546">
        <v>9</v>
      </c>
      <c r="B18" s="547" t="s">
        <v>1619</v>
      </c>
      <c r="C18" s="548" t="s">
        <v>1060</v>
      </c>
      <c r="D18" s="548">
        <v>1</v>
      </c>
      <c r="E18" s="549">
        <v>4800000</v>
      </c>
      <c r="F18" s="550">
        <v>4800000</v>
      </c>
      <c r="G18" s="548">
        <v>100</v>
      </c>
      <c r="H18" s="550">
        <v>480000000</v>
      </c>
      <c r="I18" s="551">
        <v>60000000</v>
      </c>
      <c r="J18" s="552">
        <v>0.1</v>
      </c>
      <c r="K18" s="551">
        <v>420000000</v>
      </c>
      <c r="L18" s="553">
        <v>0.7</v>
      </c>
      <c r="M18" s="547" t="s">
        <v>1620</v>
      </c>
      <c r="N18" s="554" t="s">
        <v>1621</v>
      </c>
    </row>
    <row r="19" spans="1:14" s="366" customFormat="1" ht="45" customHeight="1">
      <c r="A19" s="447">
        <v>10</v>
      </c>
      <c r="B19" s="346" t="s">
        <v>1622</v>
      </c>
      <c r="C19" s="340" t="s">
        <v>1600</v>
      </c>
      <c r="D19" s="340">
        <v>1</v>
      </c>
      <c r="E19" s="555">
        <v>600000</v>
      </c>
      <c r="F19" s="347">
        <v>600000</v>
      </c>
      <c r="G19" s="340">
        <v>100</v>
      </c>
      <c r="H19" s="347">
        <v>60000000</v>
      </c>
      <c r="I19" s="556">
        <v>18000000</v>
      </c>
      <c r="J19" s="557">
        <v>0.3</v>
      </c>
      <c r="K19" s="556">
        <v>42000000</v>
      </c>
      <c r="L19" s="559">
        <v>0.7</v>
      </c>
      <c r="M19" s="346" t="s">
        <v>1292</v>
      </c>
      <c r="N19" s="489" t="s">
        <v>1623</v>
      </c>
    </row>
    <row r="20" spans="1:14" s="366" customFormat="1" ht="45" customHeight="1">
      <c r="A20" s="546">
        <v>11</v>
      </c>
      <c r="B20" s="547" t="s">
        <v>1624</v>
      </c>
      <c r="C20" s="548" t="s">
        <v>1060</v>
      </c>
      <c r="D20" s="548">
        <v>1</v>
      </c>
      <c r="E20" s="549">
        <v>2265540</v>
      </c>
      <c r="F20" s="550">
        <v>2265540</v>
      </c>
      <c r="G20" s="548">
        <v>100</v>
      </c>
      <c r="H20" s="550">
        <v>226554000</v>
      </c>
      <c r="I20" s="551">
        <v>37140000</v>
      </c>
      <c r="J20" s="552">
        <v>0.1</v>
      </c>
      <c r="K20" s="551">
        <v>189414000</v>
      </c>
      <c r="L20" s="553">
        <v>0.51</v>
      </c>
      <c r="M20" s="547" t="s">
        <v>1290</v>
      </c>
      <c r="N20" s="554" t="s">
        <v>1625</v>
      </c>
    </row>
    <row r="21" spans="1:14" s="366" customFormat="1" ht="45" customHeight="1">
      <c r="A21" s="447">
        <v>12</v>
      </c>
      <c r="B21" s="346" t="s">
        <v>1626</v>
      </c>
      <c r="C21" s="340" t="s">
        <v>1060</v>
      </c>
      <c r="D21" s="340">
        <v>1</v>
      </c>
      <c r="E21" s="555">
        <v>1600000</v>
      </c>
      <c r="F21" s="347">
        <v>1600000</v>
      </c>
      <c r="G21" s="340">
        <v>100</v>
      </c>
      <c r="H21" s="347">
        <v>160000000</v>
      </c>
      <c r="I21" s="556">
        <v>20000000</v>
      </c>
      <c r="J21" s="557">
        <v>0.1</v>
      </c>
      <c r="K21" s="556">
        <v>140000000</v>
      </c>
      <c r="L21" s="559">
        <v>0.7</v>
      </c>
      <c r="M21" s="346" t="s">
        <v>1379</v>
      </c>
      <c r="N21" s="489" t="s">
        <v>1625</v>
      </c>
    </row>
    <row r="22" spans="1:14" s="366" customFormat="1" ht="45" customHeight="1">
      <c r="A22" s="546">
        <v>13</v>
      </c>
      <c r="B22" s="547" t="s">
        <v>1627</v>
      </c>
      <c r="C22" s="548" t="s">
        <v>1060</v>
      </c>
      <c r="D22" s="560">
        <v>4760001</v>
      </c>
      <c r="E22" s="549">
        <v>5600000</v>
      </c>
      <c r="F22" s="550">
        <v>840000</v>
      </c>
      <c r="G22" s="548">
        <v>100</v>
      </c>
      <c r="H22" s="550">
        <v>84000000</v>
      </c>
      <c r="I22" s="551">
        <v>84000000</v>
      </c>
      <c r="J22" s="552">
        <v>0.15</v>
      </c>
      <c r="K22" s="551">
        <v>0</v>
      </c>
      <c r="L22" s="553" t="s">
        <v>1289</v>
      </c>
      <c r="M22" s="547" t="s">
        <v>1628</v>
      </c>
      <c r="N22" s="554" t="s">
        <v>1629</v>
      </c>
    </row>
    <row r="23" spans="1:14" s="366" customFormat="1" ht="45" customHeight="1">
      <c r="A23" s="447">
        <v>14</v>
      </c>
      <c r="B23" s="346" t="s">
        <v>1630</v>
      </c>
      <c r="C23" s="340" t="s">
        <v>1600</v>
      </c>
      <c r="D23" s="340">
        <v>1</v>
      </c>
      <c r="E23" s="555">
        <v>1600000</v>
      </c>
      <c r="F23" s="347">
        <v>1600000</v>
      </c>
      <c r="G23" s="340">
        <v>100</v>
      </c>
      <c r="H23" s="347">
        <v>160000000</v>
      </c>
      <c r="I23" s="556">
        <v>48000000</v>
      </c>
      <c r="J23" s="557">
        <v>0.3</v>
      </c>
      <c r="K23" s="556">
        <v>112000000</v>
      </c>
      <c r="L23" s="559">
        <v>0.7</v>
      </c>
      <c r="M23" s="346" t="s">
        <v>1302</v>
      </c>
      <c r="N23" s="489" t="s">
        <v>1631</v>
      </c>
    </row>
    <row r="24" spans="1:14" s="366" customFormat="1" ht="75" customHeight="1">
      <c r="A24" s="546">
        <v>15</v>
      </c>
      <c r="B24" s="547" t="s">
        <v>1632</v>
      </c>
      <c r="C24" s="548" t="s">
        <v>1060</v>
      </c>
      <c r="D24" s="560">
        <v>90015001</v>
      </c>
      <c r="E24" s="549">
        <v>105900000</v>
      </c>
      <c r="F24" s="550">
        <v>15885000</v>
      </c>
      <c r="G24" s="548">
        <v>100</v>
      </c>
      <c r="H24" s="550">
        <v>1588500000</v>
      </c>
      <c r="I24" s="551">
        <v>2647500000</v>
      </c>
      <c r="J24" s="552">
        <v>0.25</v>
      </c>
      <c r="K24" s="551">
        <v>0</v>
      </c>
      <c r="L24" s="553" t="s">
        <v>1289</v>
      </c>
      <c r="M24" s="547" t="s">
        <v>1633</v>
      </c>
      <c r="N24" s="554" t="s">
        <v>1634</v>
      </c>
    </row>
    <row r="25" spans="1:14" s="366" customFormat="1" ht="45" customHeight="1">
      <c r="A25" s="447">
        <v>16</v>
      </c>
      <c r="B25" s="346" t="s">
        <v>1635</v>
      </c>
      <c r="C25" s="340" t="s">
        <v>1060</v>
      </c>
      <c r="D25" s="561">
        <v>1</v>
      </c>
      <c r="E25" s="555">
        <v>11250000</v>
      </c>
      <c r="F25" s="347">
        <v>11250000</v>
      </c>
      <c r="G25" s="340">
        <v>100</v>
      </c>
      <c r="H25" s="347">
        <v>1125000000</v>
      </c>
      <c r="I25" s="556">
        <v>125000000</v>
      </c>
      <c r="J25" s="557">
        <v>0.1</v>
      </c>
      <c r="K25" s="556">
        <v>1000000000</v>
      </c>
      <c r="L25" s="559">
        <v>0.8</v>
      </c>
      <c r="M25" s="346" t="s">
        <v>1290</v>
      </c>
      <c r="N25" s="489" t="s">
        <v>1636</v>
      </c>
    </row>
    <row r="26" spans="1:14" s="366" customFormat="1" ht="45" customHeight="1">
      <c r="A26" s="546">
        <v>17</v>
      </c>
      <c r="B26" s="547" t="s">
        <v>1637</v>
      </c>
      <c r="C26" s="548" t="s">
        <v>1060</v>
      </c>
      <c r="D26" s="560">
        <v>1</v>
      </c>
      <c r="E26" s="549">
        <v>4400000</v>
      </c>
      <c r="F26" s="550">
        <v>4400000</v>
      </c>
      <c r="G26" s="548">
        <v>100</v>
      </c>
      <c r="H26" s="550">
        <v>440000000</v>
      </c>
      <c r="I26" s="551">
        <v>55000000</v>
      </c>
      <c r="J26" s="552">
        <v>0.1</v>
      </c>
      <c r="K26" s="551">
        <v>385000000</v>
      </c>
      <c r="L26" s="553">
        <v>0.7</v>
      </c>
      <c r="M26" s="547" t="s">
        <v>1368</v>
      </c>
      <c r="N26" s="554" t="s">
        <v>1638</v>
      </c>
    </row>
    <row r="27" spans="1:14" s="366" customFormat="1" ht="75" customHeight="1">
      <c r="A27" s="447">
        <v>18</v>
      </c>
      <c r="B27" s="346" t="s">
        <v>1639</v>
      </c>
      <c r="C27" s="562" t="s">
        <v>1640</v>
      </c>
      <c r="D27" s="561">
        <v>1</v>
      </c>
      <c r="E27" s="555">
        <v>44000000</v>
      </c>
      <c r="F27" s="347">
        <v>44000000</v>
      </c>
      <c r="G27" s="340" t="s">
        <v>1289</v>
      </c>
      <c r="H27" s="347">
        <v>5896000000</v>
      </c>
      <c r="I27" s="556">
        <v>2024000000</v>
      </c>
      <c r="J27" s="557">
        <v>0.12</v>
      </c>
      <c r="K27" s="556">
        <v>3872000000</v>
      </c>
      <c r="L27" s="563">
        <v>0.88</v>
      </c>
      <c r="M27" s="346" t="s">
        <v>1290</v>
      </c>
      <c r="N27" s="489" t="s">
        <v>1641</v>
      </c>
    </row>
    <row r="28" spans="1:14" s="366" customFormat="1" ht="45" customHeight="1">
      <c r="A28" s="546">
        <v>19</v>
      </c>
      <c r="B28" s="547" t="s">
        <v>1642</v>
      </c>
      <c r="C28" s="548" t="s">
        <v>1060</v>
      </c>
      <c r="D28" s="560">
        <v>9900001</v>
      </c>
      <c r="E28" s="549">
        <v>11000000</v>
      </c>
      <c r="F28" s="550">
        <v>1100000</v>
      </c>
      <c r="G28" s="548">
        <v>100</v>
      </c>
      <c r="H28" s="550">
        <v>110000000</v>
      </c>
      <c r="I28" s="551">
        <v>110000000</v>
      </c>
      <c r="J28" s="552">
        <v>0.1</v>
      </c>
      <c r="K28" s="564" t="s">
        <v>1289</v>
      </c>
      <c r="L28" s="565" t="s">
        <v>1289</v>
      </c>
      <c r="M28" s="547" t="s">
        <v>1432</v>
      </c>
      <c r="N28" s="554" t="s">
        <v>1643</v>
      </c>
    </row>
    <row r="29" spans="1:14" s="366" customFormat="1" ht="45" customHeight="1">
      <c r="A29" s="447">
        <v>20</v>
      </c>
      <c r="B29" s="346" t="s">
        <v>1644</v>
      </c>
      <c r="C29" s="340" t="s">
        <v>1060</v>
      </c>
      <c r="D29" s="561">
        <v>1</v>
      </c>
      <c r="E29" s="555">
        <v>4587450</v>
      </c>
      <c r="F29" s="347">
        <v>4587450</v>
      </c>
      <c r="G29" s="340">
        <v>100</v>
      </c>
      <c r="H29" s="347">
        <v>458745000</v>
      </c>
      <c r="I29" s="556">
        <v>75000000</v>
      </c>
      <c r="J29" s="557">
        <v>0.1</v>
      </c>
      <c r="K29" s="558">
        <v>383745000</v>
      </c>
      <c r="L29" s="454">
        <v>0.51166</v>
      </c>
      <c r="M29" s="346" t="s">
        <v>1339</v>
      </c>
      <c r="N29" s="489" t="s">
        <v>1645</v>
      </c>
    </row>
    <row r="30" spans="1:14" s="366" customFormat="1" ht="75" customHeight="1" thickBot="1">
      <c r="A30" s="546">
        <v>21</v>
      </c>
      <c r="B30" s="547" t="s">
        <v>1646</v>
      </c>
      <c r="C30" s="548" t="s">
        <v>1060</v>
      </c>
      <c r="D30" s="560">
        <v>1</v>
      </c>
      <c r="E30" s="549">
        <v>8000000</v>
      </c>
      <c r="F30" s="550">
        <v>8000000</v>
      </c>
      <c r="G30" s="548">
        <v>100</v>
      </c>
      <c r="H30" s="550">
        <v>800000000</v>
      </c>
      <c r="I30" s="551">
        <v>200000000</v>
      </c>
      <c r="J30" s="552">
        <v>0.25</v>
      </c>
      <c r="K30" s="551">
        <v>600000000</v>
      </c>
      <c r="L30" s="566">
        <v>0.75</v>
      </c>
      <c r="M30" s="547" t="s">
        <v>1327</v>
      </c>
      <c r="N30" s="554" t="s">
        <v>1647</v>
      </c>
    </row>
    <row r="31" spans="1:14" s="366" customFormat="1" ht="30" customHeight="1" thickBot="1" thickTop="1">
      <c r="A31" s="567"/>
      <c r="B31" s="567"/>
      <c r="C31" s="567"/>
      <c r="D31" s="567"/>
      <c r="E31" s="568" t="s">
        <v>39</v>
      </c>
      <c r="F31" s="569">
        <v>192883740</v>
      </c>
      <c r="G31" s="568"/>
      <c r="H31" s="569">
        <v>20784374000</v>
      </c>
      <c r="I31" s="569">
        <v>8302099000</v>
      </c>
      <c r="J31" s="567"/>
      <c r="K31" s="569">
        <v>13556230000</v>
      </c>
      <c r="L31" s="567"/>
      <c r="M31" s="567"/>
      <c r="N31" s="568"/>
    </row>
    <row r="32" spans="1:14" s="366" customFormat="1" ht="18.75" thickTop="1">
      <c r="A32" s="782"/>
      <c r="B32" s="782"/>
      <c r="C32" s="782"/>
      <c r="D32" s="782"/>
      <c r="E32" s="782"/>
      <c r="F32" s="782"/>
      <c r="G32" s="782"/>
      <c r="H32" s="782"/>
      <c r="I32" s="782"/>
      <c r="J32" s="782"/>
      <c r="K32" s="782"/>
      <c r="L32" s="782"/>
      <c r="M32" s="782"/>
      <c r="N32" s="782"/>
    </row>
    <row r="33" spans="1:14" s="366" customFormat="1" ht="13.5" thickBot="1">
      <c r="A33" s="570"/>
      <c r="B33" s="570"/>
      <c r="C33" s="570"/>
      <c r="D33" s="570"/>
      <c r="E33" s="570"/>
      <c r="F33" s="570"/>
      <c r="G33" s="571"/>
      <c r="H33" s="570"/>
      <c r="I33" s="570"/>
      <c r="J33" s="570"/>
      <c r="K33" s="570"/>
      <c r="L33" s="570"/>
      <c r="M33" s="570"/>
      <c r="N33" s="571"/>
    </row>
    <row r="34" spans="1:14" s="573" customFormat="1" ht="30" customHeight="1" thickBot="1">
      <c r="A34" s="783" t="s">
        <v>1648</v>
      </c>
      <c r="B34" s="784"/>
      <c r="C34" s="784"/>
      <c r="D34" s="784"/>
      <c r="E34" s="784"/>
      <c r="F34" s="784"/>
      <c r="G34" s="784"/>
      <c r="H34" s="784"/>
      <c r="I34" s="784"/>
      <c r="J34" s="784"/>
      <c r="K34" s="784"/>
      <c r="L34" s="784"/>
      <c r="M34" s="784"/>
      <c r="N34" s="572"/>
    </row>
    <row r="35" spans="1:14" s="366" customFormat="1" ht="9.75" customHeight="1" thickBot="1">
      <c r="A35" s="570"/>
      <c r="B35" s="570"/>
      <c r="C35" s="570"/>
      <c r="D35" s="570"/>
      <c r="E35" s="570"/>
      <c r="F35" s="570"/>
      <c r="G35" s="571"/>
      <c r="H35" s="570"/>
      <c r="I35" s="570"/>
      <c r="J35" s="570"/>
      <c r="K35" s="570"/>
      <c r="L35" s="570"/>
      <c r="M35" s="570"/>
      <c r="N35" s="571"/>
    </row>
    <row r="36" spans="1:14" s="366" customFormat="1" ht="15.75" customHeight="1" thickTop="1">
      <c r="A36" s="785" t="s">
        <v>700</v>
      </c>
      <c r="B36" s="785" t="s">
        <v>1057</v>
      </c>
      <c r="C36" s="785" t="s">
        <v>508</v>
      </c>
      <c r="D36" s="785" t="s">
        <v>900</v>
      </c>
      <c r="E36" s="785" t="s">
        <v>901</v>
      </c>
      <c r="F36" s="787" t="s">
        <v>1266</v>
      </c>
      <c r="G36" s="787" t="s">
        <v>1267</v>
      </c>
      <c r="H36" s="787" t="s">
        <v>1268</v>
      </c>
      <c r="I36" s="574" t="s">
        <v>1269</v>
      </c>
      <c r="J36" s="787" t="s">
        <v>263</v>
      </c>
      <c r="K36" s="787"/>
      <c r="L36" s="789" t="s">
        <v>1058</v>
      </c>
      <c r="M36" s="789"/>
      <c r="N36" s="575"/>
    </row>
    <row r="37" spans="1:14" s="366" customFormat="1" ht="13.5" thickBot="1">
      <c r="A37" s="786"/>
      <c r="B37" s="786"/>
      <c r="C37" s="786"/>
      <c r="D37" s="786"/>
      <c r="E37" s="786"/>
      <c r="F37" s="788"/>
      <c r="G37" s="788"/>
      <c r="H37" s="788"/>
      <c r="I37" s="576" t="s">
        <v>1272</v>
      </c>
      <c r="J37" s="788"/>
      <c r="K37" s="788"/>
      <c r="L37" s="790"/>
      <c r="M37" s="790"/>
      <c r="N37" s="575"/>
    </row>
    <row r="38" spans="1:14" s="366" customFormat="1" ht="30" customHeight="1" thickTop="1">
      <c r="A38" s="577">
        <v>1</v>
      </c>
      <c r="B38" s="578" t="s">
        <v>1649</v>
      </c>
      <c r="C38" s="579" t="s">
        <v>453</v>
      </c>
      <c r="D38" s="580">
        <v>5575001</v>
      </c>
      <c r="E38" s="580">
        <v>6550000</v>
      </c>
      <c r="F38" s="581">
        <v>975000</v>
      </c>
      <c r="G38" s="579">
        <v>100</v>
      </c>
      <c r="H38" s="582">
        <v>97500000</v>
      </c>
      <c r="I38" s="583">
        <v>97500000</v>
      </c>
      <c r="J38" s="791" t="s">
        <v>1337</v>
      </c>
      <c r="K38" s="791"/>
      <c r="L38" s="792" t="s">
        <v>1650</v>
      </c>
      <c r="M38" s="792"/>
      <c r="N38" s="584"/>
    </row>
    <row r="39" spans="1:14" s="366" customFormat="1" ht="30" customHeight="1">
      <c r="A39" s="447">
        <v>2</v>
      </c>
      <c r="B39" s="346" t="s">
        <v>1651</v>
      </c>
      <c r="C39" s="340" t="s">
        <v>446</v>
      </c>
      <c r="D39" s="445">
        <v>4485039</v>
      </c>
      <c r="E39" s="445">
        <v>5144603</v>
      </c>
      <c r="F39" s="358">
        <v>659565</v>
      </c>
      <c r="G39" s="340">
        <v>799</v>
      </c>
      <c r="H39" s="347">
        <v>526992435</v>
      </c>
      <c r="I39" s="556">
        <v>526992435</v>
      </c>
      <c r="J39" s="740" t="s">
        <v>1292</v>
      </c>
      <c r="K39" s="740"/>
      <c r="L39" s="793" t="s">
        <v>1652</v>
      </c>
      <c r="M39" s="793"/>
      <c r="N39" s="584"/>
    </row>
    <row r="40" spans="1:14" s="366" customFormat="1" ht="30" customHeight="1">
      <c r="A40" s="577">
        <v>3</v>
      </c>
      <c r="B40" s="578" t="s">
        <v>1653</v>
      </c>
      <c r="C40" s="579" t="s">
        <v>1060</v>
      </c>
      <c r="D40" s="580">
        <v>18105721</v>
      </c>
      <c r="E40" s="580">
        <v>22186720</v>
      </c>
      <c r="F40" s="581">
        <v>4081000</v>
      </c>
      <c r="G40" s="579">
        <v>501</v>
      </c>
      <c r="H40" s="582">
        <v>2044581000</v>
      </c>
      <c r="I40" s="583">
        <v>2044581000</v>
      </c>
      <c r="J40" s="794" t="s">
        <v>1292</v>
      </c>
      <c r="K40" s="794"/>
      <c r="L40" s="795" t="s">
        <v>1652</v>
      </c>
      <c r="M40" s="795"/>
      <c r="N40" s="584"/>
    </row>
    <row r="41" spans="1:14" s="366" customFormat="1" ht="30" customHeight="1">
      <c r="A41" s="447">
        <v>4</v>
      </c>
      <c r="B41" s="346" t="s">
        <v>1654</v>
      </c>
      <c r="C41" s="340" t="s">
        <v>936</v>
      </c>
      <c r="D41" s="445">
        <v>64617745</v>
      </c>
      <c r="E41" s="445">
        <v>76032907</v>
      </c>
      <c r="F41" s="358">
        <v>11415163</v>
      </c>
      <c r="G41" s="340">
        <v>333</v>
      </c>
      <c r="H41" s="347">
        <v>3801249279</v>
      </c>
      <c r="I41" s="556">
        <v>3801249279</v>
      </c>
      <c r="J41" s="740" t="s">
        <v>42</v>
      </c>
      <c r="K41" s="740"/>
      <c r="L41" s="793" t="s">
        <v>1655</v>
      </c>
      <c r="M41" s="793"/>
      <c r="N41" s="584"/>
    </row>
    <row r="42" spans="1:14" s="366" customFormat="1" ht="30" customHeight="1">
      <c r="A42" s="577">
        <v>5</v>
      </c>
      <c r="B42" s="578" t="s">
        <v>1382</v>
      </c>
      <c r="C42" s="579" t="s">
        <v>936</v>
      </c>
      <c r="D42" s="580">
        <v>80426623</v>
      </c>
      <c r="E42" s="580">
        <v>98111480</v>
      </c>
      <c r="F42" s="581">
        <v>17684858</v>
      </c>
      <c r="G42" s="579">
        <v>280</v>
      </c>
      <c r="H42" s="582">
        <v>4951760240</v>
      </c>
      <c r="I42" s="583">
        <v>4951760240</v>
      </c>
      <c r="J42" s="794" t="s">
        <v>1290</v>
      </c>
      <c r="K42" s="794"/>
      <c r="L42" s="795" t="s">
        <v>1636</v>
      </c>
      <c r="M42" s="795"/>
      <c r="N42" s="586"/>
    </row>
    <row r="43" spans="1:14" s="366" customFormat="1" ht="30" customHeight="1" thickBot="1">
      <c r="A43" s="447">
        <v>6</v>
      </c>
      <c r="B43" s="346" t="s">
        <v>1372</v>
      </c>
      <c r="C43" s="340" t="s">
        <v>936</v>
      </c>
      <c r="D43" s="445">
        <v>80332365</v>
      </c>
      <c r="E43" s="445">
        <v>80796190</v>
      </c>
      <c r="F43" s="358">
        <v>463826</v>
      </c>
      <c r="G43" s="340">
        <v>200</v>
      </c>
      <c r="H43" s="347">
        <v>92765200</v>
      </c>
      <c r="I43" s="556">
        <v>92765200</v>
      </c>
      <c r="J43" s="796" t="s">
        <v>1296</v>
      </c>
      <c r="K43" s="796"/>
      <c r="L43" s="797" t="s">
        <v>1656</v>
      </c>
      <c r="M43" s="797"/>
      <c r="N43" s="586"/>
    </row>
    <row r="44" spans="1:14" s="366" customFormat="1" ht="30" customHeight="1" thickBot="1" thickTop="1">
      <c r="A44" s="567"/>
      <c r="B44" s="567"/>
      <c r="C44" s="567"/>
      <c r="D44" s="567"/>
      <c r="E44" s="568" t="s">
        <v>39</v>
      </c>
      <c r="F44" s="569">
        <v>35279412</v>
      </c>
      <c r="G44" s="568"/>
      <c r="H44" s="569">
        <v>11514848154</v>
      </c>
      <c r="I44" s="569">
        <v>11514848154</v>
      </c>
      <c r="J44" s="567"/>
      <c r="K44" s="569"/>
      <c r="L44" s="567"/>
      <c r="M44" s="567"/>
      <c r="N44" s="587"/>
    </row>
    <row r="45" spans="1:14" s="366" customFormat="1" ht="27.75" thickBot="1" thickTop="1">
      <c r="A45" s="542"/>
      <c r="B45" s="542"/>
      <c r="C45" s="542"/>
      <c r="D45" s="542"/>
      <c r="E45" s="542"/>
      <c r="F45" s="542"/>
      <c r="G45" s="542"/>
      <c r="H45" s="542"/>
      <c r="I45" s="542"/>
      <c r="J45" s="542"/>
      <c r="K45" s="542"/>
      <c r="L45" s="542"/>
      <c r="M45" s="542"/>
      <c r="N45" s="542"/>
    </row>
    <row r="46" spans="1:14" s="366" customFormat="1" ht="30" customHeight="1" thickBot="1">
      <c r="A46" s="798" t="s">
        <v>1657</v>
      </c>
      <c r="B46" s="799"/>
      <c r="C46" s="799"/>
      <c r="D46" s="799"/>
      <c r="E46" s="799"/>
      <c r="F46" s="799"/>
      <c r="G46" s="799"/>
      <c r="H46" s="799"/>
      <c r="I46" s="799"/>
      <c r="J46" s="799"/>
      <c r="K46" s="799"/>
      <c r="L46" s="799"/>
      <c r="M46" s="799"/>
      <c r="N46" s="542"/>
    </row>
    <row r="47" spans="1:14" s="366" customFormat="1" ht="9.75" customHeight="1" thickBot="1">
      <c r="A47" s="542"/>
      <c r="B47" s="542"/>
      <c r="C47" s="542"/>
      <c r="D47" s="542"/>
      <c r="E47" s="542"/>
      <c r="F47" s="542"/>
      <c r="G47" s="542"/>
      <c r="H47" s="542"/>
      <c r="I47" s="542"/>
      <c r="J47" s="542"/>
      <c r="K47" s="542"/>
      <c r="L47" s="542"/>
      <c r="M47" s="542"/>
      <c r="N47" s="542"/>
    </row>
    <row r="48" spans="1:14" s="366" customFormat="1" ht="27" customHeight="1" thickTop="1">
      <c r="A48" s="746" t="s">
        <v>700</v>
      </c>
      <c r="B48" s="746" t="s">
        <v>1057</v>
      </c>
      <c r="C48" s="746" t="s">
        <v>508</v>
      </c>
      <c r="D48" s="748" t="s">
        <v>1658</v>
      </c>
      <c r="E48" s="746" t="s">
        <v>900</v>
      </c>
      <c r="F48" s="746" t="s">
        <v>901</v>
      </c>
      <c r="G48" s="748" t="s">
        <v>1266</v>
      </c>
      <c r="H48" s="748" t="s">
        <v>1659</v>
      </c>
      <c r="I48" s="748" t="s">
        <v>1660</v>
      </c>
      <c r="J48" s="590" t="s">
        <v>1269</v>
      </c>
      <c r="K48" s="746" t="s">
        <v>263</v>
      </c>
      <c r="L48" s="748" t="s">
        <v>1058</v>
      </c>
      <c r="M48" s="748"/>
      <c r="N48" s="542"/>
    </row>
    <row r="49" spans="1:14" s="366" customFormat="1" ht="27" thickBot="1">
      <c r="A49" s="747"/>
      <c r="B49" s="747"/>
      <c r="C49" s="747"/>
      <c r="D49" s="749"/>
      <c r="E49" s="747"/>
      <c r="F49" s="747"/>
      <c r="G49" s="749"/>
      <c r="H49" s="749"/>
      <c r="I49" s="749"/>
      <c r="J49" s="591" t="s">
        <v>1272</v>
      </c>
      <c r="K49" s="747"/>
      <c r="L49" s="749"/>
      <c r="M49" s="749"/>
      <c r="N49" s="542"/>
    </row>
    <row r="50" spans="1:14" s="366" customFormat="1" ht="39.75" thickBot="1" thickTop="1">
      <c r="A50" s="447">
        <v>1</v>
      </c>
      <c r="B50" s="346" t="s">
        <v>1661</v>
      </c>
      <c r="C50" s="340" t="s">
        <v>936</v>
      </c>
      <c r="D50" s="340" t="s">
        <v>1662</v>
      </c>
      <c r="E50" s="342">
        <v>56295761</v>
      </c>
      <c r="F50" s="342">
        <v>62453827</v>
      </c>
      <c r="G50" s="347">
        <f>F50-E50+1</f>
        <v>6158067</v>
      </c>
      <c r="H50" s="340">
        <v>100</v>
      </c>
      <c r="I50" s="347">
        <v>615806700</v>
      </c>
      <c r="J50" s="347">
        <v>615806700</v>
      </c>
      <c r="K50" s="346" t="s">
        <v>1302</v>
      </c>
      <c r="L50" s="800" t="s">
        <v>1663</v>
      </c>
      <c r="M50" s="800"/>
      <c r="N50" s="542"/>
    </row>
    <row r="51" spans="1:14" s="593" customFormat="1" ht="27.75" thickBot="1" thickTop="1">
      <c r="A51" s="567"/>
      <c r="B51" s="567"/>
      <c r="C51" s="567"/>
      <c r="D51" s="567"/>
      <c r="E51" s="567"/>
      <c r="F51" s="567"/>
      <c r="G51" s="569">
        <v>6158067</v>
      </c>
      <c r="H51" s="568"/>
      <c r="I51" s="569">
        <v>615806700</v>
      </c>
      <c r="J51" s="569">
        <v>615806700</v>
      </c>
      <c r="K51" s="567"/>
      <c r="L51" s="568"/>
      <c r="M51" s="567"/>
      <c r="N51" s="542"/>
    </row>
    <row r="52" spans="1:14" s="366" customFormat="1" ht="27" thickTop="1">
      <c r="A52" s="542"/>
      <c r="B52" s="542"/>
      <c r="C52" s="542"/>
      <c r="D52" s="542"/>
      <c r="E52" s="542"/>
      <c r="F52" s="542"/>
      <c r="G52" s="542"/>
      <c r="H52" s="542"/>
      <c r="I52" s="542"/>
      <c r="J52" s="542"/>
      <c r="K52" s="542"/>
      <c r="L52" s="542"/>
      <c r="M52" s="542"/>
      <c r="N52" s="542"/>
    </row>
    <row r="53" spans="1:13" s="366" customFormat="1" ht="16.5" thickBot="1">
      <c r="A53" s="429"/>
      <c r="B53" s="429"/>
      <c r="C53" s="430"/>
      <c r="D53" s="429"/>
      <c r="E53" s="429"/>
      <c r="F53" s="429"/>
      <c r="G53" s="429"/>
      <c r="H53" s="429"/>
      <c r="I53" s="429"/>
      <c r="J53" s="429"/>
      <c r="K53" s="469"/>
      <c r="L53" s="469"/>
      <c r="M53" s="469"/>
    </row>
    <row r="54" spans="1:37" ht="20.25" customHeight="1">
      <c r="A54" s="762" t="s">
        <v>1323</v>
      </c>
      <c r="B54" s="763"/>
      <c r="C54" s="763"/>
      <c r="D54" s="763"/>
      <c r="E54" s="763"/>
      <c r="F54" s="763"/>
      <c r="G54" s="763"/>
      <c r="H54" s="763"/>
      <c r="I54" s="763"/>
      <c r="J54" s="764"/>
      <c r="K54" s="470"/>
      <c r="L54" s="470"/>
      <c r="M54" s="470"/>
      <c r="N54" s="470"/>
      <c r="O54" s="366"/>
      <c r="P54" s="366"/>
      <c r="Q54" s="366"/>
      <c r="R54" s="366"/>
      <c r="S54" s="366"/>
      <c r="T54" s="366"/>
      <c r="U54" s="366"/>
      <c r="V54" s="366"/>
      <c r="W54" s="366"/>
      <c r="X54" s="366"/>
      <c r="Y54" s="366"/>
      <c r="Z54" s="366"/>
      <c r="AA54" s="366"/>
      <c r="AB54" s="366"/>
      <c r="AC54" s="366"/>
      <c r="AD54" s="366"/>
      <c r="AE54" s="366"/>
      <c r="AF54" s="366"/>
      <c r="AG54" s="366"/>
      <c r="AH54" s="366"/>
      <c r="AI54" s="366"/>
      <c r="AJ54" s="366"/>
      <c r="AK54" s="366"/>
    </row>
    <row r="55" spans="1:37" ht="16.5" customHeight="1" thickBot="1">
      <c r="A55" s="765"/>
      <c r="B55" s="766"/>
      <c r="C55" s="766"/>
      <c r="D55" s="766"/>
      <c r="E55" s="766"/>
      <c r="F55" s="766"/>
      <c r="G55" s="766"/>
      <c r="H55" s="766"/>
      <c r="I55" s="766"/>
      <c r="J55" s="767"/>
      <c r="K55" s="469"/>
      <c r="L55" s="469"/>
      <c r="M55" s="469"/>
      <c r="N55" s="469"/>
      <c r="O55" s="366"/>
      <c r="P55" s="366"/>
      <c r="Q55" s="366"/>
      <c r="R55" s="366"/>
      <c r="S55" s="366"/>
      <c r="T55" s="366"/>
      <c r="U55" s="366"/>
      <c r="V55" s="366"/>
      <c r="W55" s="366"/>
      <c r="X55" s="366"/>
      <c r="Y55" s="366"/>
      <c r="Z55" s="366"/>
      <c r="AA55" s="366"/>
      <c r="AB55" s="366"/>
      <c r="AC55" s="366"/>
      <c r="AD55" s="366"/>
      <c r="AE55" s="366"/>
      <c r="AF55" s="366"/>
      <c r="AG55" s="366"/>
      <c r="AH55" s="366"/>
      <c r="AI55" s="366"/>
      <c r="AJ55" s="366"/>
      <c r="AK55" s="366"/>
    </row>
    <row r="56" spans="1:37" ht="52.5" customHeight="1" thickBot="1">
      <c r="A56" s="594" t="s">
        <v>700</v>
      </c>
      <c r="B56" s="595" t="s">
        <v>1057</v>
      </c>
      <c r="C56" s="595" t="s">
        <v>508</v>
      </c>
      <c r="D56" s="596" t="s">
        <v>441</v>
      </c>
      <c r="E56" s="596" t="s">
        <v>900</v>
      </c>
      <c r="F56" s="596" t="s">
        <v>901</v>
      </c>
      <c r="G56" s="595" t="s">
        <v>1324</v>
      </c>
      <c r="H56" s="597" t="s">
        <v>1325</v>
      </c>
      <c r="I56" s="595" t="s">
        <v>263</v>
      </c>
      <c r="J56" s="598" t="s">
        <v>1058</v>
      </c>
      <c r="K56" s="366"/>
      <c r="L56" s="366"/>
      <c r="M56" s="366"/>
      <c r="N56" s="366"/>
      <c r="O56" s="366"/>
      <c r="P56" s="366"/>
      <c r="Q56" s="366"/>
      <c r="R56" s="366"/>
      <c r="S56" s="366"/>
      <c r="T56" s="366"/>
      <c r="U56" s="366"/>
      <c r="V56" s="366"/>
      <c r="W56" s="366"/>
      <c r="X56" s="366"/>
      <c r="Y56" s="366"/>
      <c r="Z56" s="366"/>
      <c r="AA56" s="366"/>
      <c r="AB56" s="366"/>
      <c r="AC56" s="366"/>
      <c r="AD56" s="366"/>
      <c r="AE56" s="366"/>
      <c r="AF56" s="366"/>
      <c r="AG56" s="366"/>
      <c r="AH56" s="366"/>
      <c r="AI56" s="366"/>
      <c r="AJ56" s="366"/>
      <c r="AK56" s="366"/>
    </row>
    <row r="57" spans="1:37" ht="24.75" customHeight="1" thickTop="1">
      <c r="A57" s="398">
        <v>1</v>
      </c>
      <c r="B57" s="288" t="s">
        <v>1335</v>
      </c>
      <c r="C57" s="368" t="s">
        <v>453</v>
      </c>
      <c r="D57" s="368" t="s">
        <v>1404</v>
      </c>
      <c r="E57" s="374">
        <v>15427164</v>
      </c>
      <c r="F57" s="370">
        <v>21598029</v>
      </c>
      <c r="G57" s="369">
        <v>6170865.04</v>
      </c>
      <c r="H57" s="370">
        <v>617086504</v>
      </c>
      <c r="I57" s="204" t="s">
        <v>1287</v>
      </c>
      <c r="J57" s="399" t="s">
        <v>1664</v>
      </c>
      <c r="K57" s="366"/>
      <c r="L57" s="366"/>
      <c r="M57" s="366"/>
      <c r="N57" s="366"/>
      <c r="O57" s="366"/>
      <c r="P57" s="366"/>
      <c r="Q57" s="366"/>
      <c r="R57" s="366"/>
      <c r="S57" s="366"/>
      <c r="T57" s="366"/>
      <c r="U57" s="366"/>
      <c r="V57" s="366"/>
      <c r="W57" s="366"/>
      <c r="X57" s="366"/>
      <c r="Y57" s="366"/>
      <c r="Z57" s="366"/>
      <c r="AA57" s="366"/>
      <c r="AB57" s="366"/>
      <c r="AC57" s="366"/>
      <c r="AD57" s="366"/>
      <c r="AE57" s="366"/>
      <c r="AF57" s="366"/>
      <c r="AG57" s="366"/>
      <c r="AH57" s="366"/>
      <c r="AI57" s="366"/>
      <c r="AJ57" s="366"/>
      <c r="AK57" s="366"/>
    </row>
    <row r="58" spans="1:37" ht="24.75" customHeight="1">
      <c r="A58" s="400">
        <v>2</v>
      </c>
      <c r="B58" s="389" t="s">
        <v>1136</v>
      </c>
      <c r="C58" s="390" t="s">
        <v>449</v>
      </c>
      <c r="D58" s="390" t="s">
        <v>633</v>
      </c>
      <c r="E58" s="391">
        <v>2889564</v>
      </c>
      <c r="F58" s="392">
        <v>5779126</v>
      </c>
      <c r="G58" s="393">
        <v>2889562.5</v>
      </c>
      <c r="H58" s="392">
        <v>288956250</v>
      </c>
      <c r="I58" s="394" t="s">
        <v>1432</v>
      </c>
      <c r="J58" s="401" t="s">
        <v>1665</v>
      </c>
      <c r="K58" s="366"/>
      <c r="L58" s="366"/>
      <c r="M58" s="366"/>
      <c r="N58" s="366"/>
      <c r="O58" s="366"/>
      <c r="P58" s="366"/>
      <c r="Q58" s="366"/>
      <c r="R58" s="366"/>
      <c r="S58" s="366"/>
      <c r="T58" s="366"/>
      <c r="U58" s="366"/>
      <c r="V58" s="366"/>
      <c r="W58" s="366"/>
      <c r="X58" s="366"/>
      <c r="Y58" s="366"/>
      <c r="Z58" s="366"/>
      <c r="AA58" s="366"/>
      <c r="AB58" s="366"/>
      <c r="AC58" s="366"/>
      <c r="AD58" s="366"/>
      <c r="AE58" s="366"/>
      <c r="AF58" s="366"/>
      <c r="AG58" s="366"/>
      <c r="AH58" s="366"/>
      <c r="AI58" s="366"/>
      <c r="AJ58" s="366"/>
      <c r="AK58" s="366"/>
    </row>
    <row r="59" spans="1:37" ht="24.75" customHeight="1">
      <c r="A59" s="398">
        <v>3</v>
      </c>
      <c r="B59" s="288" t="s">
        <v>1563</v>
      </c>
      <c r="C59" s="368" t="s">
        <v>453</v>
      </c>
      <c r="D59" s="368" t="s">
        <v>618</v>
      </c>
      <c r="E59" s="374">
        <v>1150001</v>
      </c>
      <c r="F59" s="370">
        <v>3450000</v>
      </c>
      <c r="G59" s="369">
        <v>2300000</v>
      </c>
      <c r="H59" s="370">
        <v>230000000</v>
      </c>
      <c r="I59" s="204" t="s">
        <v>1287</v>
      </c>
      <c r="J59" s="399" t="s">
        <v>1666</v>
      </c>
      <c r="K59" s="366"/>
      <c r="L59" s="366"/>
      <c r="M59" s="366"/>
      <c r="N59" s="366"/>
      <c r="O59" s="366"/>
      <c r="P59" s="366"/>
      <c r="Q59" s="366"/>
      <c r="R59" s="366"/>
      <c r="S59" s="366"/>
      <c r="T59" s="366"/>
      <c r="U59" s="366"/>
      <c r="V59" s="366"/>
      <c r="W59" s="366"/>
      <c r="X59" s="366"/>
      <c r="Y59" s="366"/>
      <c r="Z59" s="366"/>
      <c r="AA59" s="366"/>
      <c r="AB59" s="366"/>
      <c r="AC59" s="366"/>
      <c r="AD59" s="366"/>
      <c r="AE59" s="366"/>
      <c r="AF59" s="366"/>
      <c r="AG59" s="366"/>
      <c r="AH59" s="366"/>
      <c r="AI59" s="366"/>
      <c r="AJ59" s="366"/>
      <c r="AK59" s="366"/>
    </row>
    <row r="60" spans="1:37" ht="24.75" customHeight="1">
      <c r="A60" s="400">
        <v>4</v>
      </c>
      <c r="B60" s="389" t="s">
        <v>556</v>
      </c>
      <c r="C60" s="390" t="s">
        <v>449</v>
      </c>
      <c r="D60" s="390" t="s">
        <v>1667</v>
      </c>
      <c r="E60" s="391">
        <v>1322281</v>
      </c>
      <c r="F60" s="392">
        <v>2975130</v>
      </c>
      <c r="G60" s="393">
        <v>1652850</v>
      </c>
      <c r="H60" s="392">
        <v>165285000</v>
      </c>
      <c r="I60" s="394" t="s">
        <v>1296</v>
      </c>
      <c r="J60" s="401" t="s">
        <v>1668</v>
      </c>
      <c r="K60" s="366"/>
      <c r="L60" s="366"/>
      <c r="M60" s="366"/>
      <c r="N60" s="366"/>
      <c r="O60" s="366"/>
      <c r="P60" s="366"/>
      <c r="Q60" s="366"/>
      <c r="R60" s="366"/>
      <c r="S60" s="366"/>
      <c r="T60" s="366"/>
      <c r="U60" s="366"/>
      <c r="V60" s="366"/>
      <c r="W60" s="366"/>
      <c r="X60" s="366"/>
      <c r="Y60" s="366"/>
      <c r="Z60" s="366"/>
      <c r="AA60" s="366"/>
      <c r="AB60" s="366"/>
      <c r="AC60" s="366"/>
      <c r="AD60" s="366"/>
      <c r="AE60" s="366"/>
      <c r="AF60" s="366"/>
      <c r="AG60" s="366"/>
      <c r="AH60" s="366"/>
      <c r="AI60" s="366"/>
      <c r="AJ60" s="366"/>
      <c r="AK60" s="366"/>
    </row>
    <row r="61" spans="1:37" ht="24.75" customHeight="1">
      <c r="A61" s="398">
        <v>5</v>
      </c>
      <c r="B61" s="288" t="s">
        <v>1669</v>
      </c>
      <c r="C61" s="363" t="s">
        <v>453</v>
      </c>
      <c r="D61" s="368" t="s">
        <v>1670</v>
      </c>
      <c r="E61" s="375">
        <v>322001</v>
      </c>
      <c r="F61" s="370">
        <v>400000</v>
      </c>
      <c r="G61" s="369">
        <v>78000</v>
      </c>
      <c r="H61" s="370">
        <v>7800000</v>
      </c>
      <c r="I61" s="204" t="s">
        <v>1327</v>
      </c>
      <c r="J61" s="399" t="s">
        <v>1601</v>
      </c>
      <c r="K61" s="366"/>
      <c r="L61" s="366"/>
      <c r="M61" s="366"/>
      <c r="N61" s="366"/>
      <c r="O61" s="366"/>
      <c r="P61" s="366"/>
      <c r="Q61" s="366"/>
      <c r="R61" s="366"/>
      <c r="S61" s="366"/>
      <c r="T61" s="366"/>
      <c r="U61" s="366"/>
      <c r="V61" s="366"/>
      <c r="W61" s="366"/>
      <c r="X61" s="366"/>
      <c r="Y61" s="366"/>
      <c r="Z61" s="366"/>
      <c r="AA61" s="366"/>
      <c r="AB61" s="366"/>
      <c r="AC61" s="366"/>
      <c r="AD61" s="366"/>
      <c r="AE61" s="366"/>
      <c r="AF61" s="366"/>
      <c r="AG61" s="366"/>
      <c r="AH61" s="366"/>
      <c r="AI61" s="366"/>
      <c r="AJ61" s="366"/>
      <c r="AK61" s="366"/>
    </row>
    <row r="62" spans="1:37" ht="24.75" customHeight="1">
      <c r="A62" s="400">
        <v>6</v>
      </c>
      <c r="B62" s="389" t="s">
        <v>1135</v>
      </c>
      <c r="C62" s="390" t="s">
        <v>453</v>
      </c>
      <c r="D62" s="390" t="s">
        <v>633</v>
      </c>
      <c r="E62" s="391">
        <v>725001</v>
      </c>
      <c r="F62" s="392">
        <v>1450000</v>
      </c>
      <c r="G62" s="393">
        <v>725000</v>
      </c>
      <c r="H62" s="392">
        <v>72500000</v>
      </c>
      <c r="I62" s="394" t="s">
        <v>1671</v>
      </c>
      <c r="J62" s="401" t="s">
        <v>1650</v>
      </c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66"/>
      <c r="V62" s="366"/>
      <c r="W62" s="366"/>
      <c r="X62" s="366"/>
      <c r="Y62" s="366"/>
      <c r="Z62" s="366"/>
      <c r="AA62" s="366"/>
      <c r="AB62" s="366"/>
      <c r="AC62" s="366"/>
      <c r="AD62" s="366"/>
      <c r="AE62" s="366"/>
      <c r="AF62" s="366"/>
      <c r="AG62" s="366"/>
      <c r="AH62" s="366"/>
      <c r="AI62" s="366"/>
      <c r="AJ62" s="366"/>
      <c r="AK62" s="366"/>
    </row>
    <row r="63" spans="1:37" ht="24.75" customHeight="1">
      <c r="A63" s="398">
        <v>7</v>
      </c>
      <c r="B63" s="288" t="s">
        <v>397</v>
      </c>
      <c r="C63" s="363" t="s">
        <v>453</v>
      </c>
      <c r="D63" s="368" t="s">
        <v>635</v>
      </c>
      <c r="E63" s="375">
        <v>3845626</v>
      </c>
      <c r="F63" s="370">
        <v>5768438</v>
      </c>
      <c r="G63" s="369">
        <v>1922812.5</v>
      </c>
      <c r="H63" s="370">
        <v>192281250</v>
      </c>
      <c r="I63" s="204" t="s">
        <v>1314</v>
      </c>
      <c r="J63" s="399" t="s">
        <v>1650</v>
      </c>
      <c r="K63" s="366"/>
      <c r="L63" s="366"/>
      <c r="M63" s="366"/>
      <c r="N63" s="366"/>
      <c r="O63" s="366"/>
      <c r="P63" s="366"/>
      <c r="Q63" s="366"/>
      <c r="R63" s="366"/>
      <c r="S63" s="366"/>
      <c r="T63" s="366"/>
      <c r="U63" s="366"/>
      <c r="V63" s="366"/>
      <c r="W63" s="366"/>
      <c r="X63" s="366"/>
      <c r="Y63" s="366"/>
      <c r="Z63" s="366"/>
      <c r="AA63" s="366"/>
      <c r="AB63" s="366"/>
      <c r="AC63" s="366"/>
      <c r="AD63" s="366"/>
      <c r="AE63" s="366"/>
      <c r="AF63" s="366"/>
      <c r="AG63" s="366"/>
      <c r="AH63" s="366"/>
      <c r="AI63" s="366"/>
      <c r="AJ63" s="366"/>
      <c r="AK63" s="366"/>
    </row>
    <row r="64" spans="1:37" ht="24.75" customHeight="1">
      <c r="A64" s="400">
        <v>8</v>
      </c>
      <c r="B64" s="389" t="s">
        <v>1672</v>
      </c>
      <c r="C64" s="390" t="s">
        <v>936</v>
      </c>
      <c r="D64" s="390" t="s">
        <v>1673</v>
      </c>
      <c r="E64" s="391">
        <v>45823131</v>
      </c>
      <c r="F64" s="392">
        <v>75608165</v>
      </c>
      <c r="G64" s="393">
        <v>29785034.63</v>
      </c>
      <c r="H64" s="392">
        <v>2978503463</v>
      </c>
      <c r="I64" s="394" t="s">
        <v>1302</v>
      </c>
      <c r="J64" s="401" t="s">
        <v>1674</v>
      </c>
      <c r="K64" s="366"/>
      <c r="L64" s="366"/>
      <c r="M64" s="366"/>
      <c r="N64" s="366"/>
      <c r="O64" s="366"/>
      <c r="P64" s="366"/>
      <c r="Q64" s="366"/>
      <c r="R64" s="366"/>
      <c r="S64" s="366"/>
      <c r="T64" s="366"/>
      <c r="U64" s="366"/>
      <c r="V64" s="366"/>
      <c r="W64" s="366"/>
      <c r="X64" s="366"/>
      <c r="Y64" s="366"/>
      <c r="Z64" s="366"/>
      <c r="AA64" s="366"/>
      <c r="AB64" s="366"/>
      <c r="AC64" s="366"/>
      <c r="AD64" s="366"/>
      <c r="AE64" s="366"/>
      <c r="AF64" s="366"/>
      <c r="AG64" s="366"/>
      <c r="AH64" s="366"/>
      <c r="AI64" s="366"/>
      <c r="AJ64" s="366"/>
      <c r="AK64" s="366"/>
    </row>
    <row r="65" spans="1:37" ht="24.75" customHeight="1">
      <c r="A65" s="398">
        <v>9</v>
      </c>
      <c r="B65" s="288" t="s">
        <v>1544</v>
      </c>
      <c r="C65" s="363" t="s">
        <v>453</v>
      </c>
      <c r="D65" s="368" t="s">
        <v>648</v>
      </c>
      <c r="E65" s="375">
        <v>16439449</v>
      </c>
      <c r="F65" s="370">
        <v>21371283</v>
      </c>
      <c r="G65" s="369">
        <v>4931835</v>
      </c>
      <c r="H65" s="370">
        <v>493183500</v>
      </c>
      <c r="I65" s="204" t="s">
        <v>1287</v>
      </c>
      <c r="J65" s="399" t="s">
        <v>1675</v>
      </c>
      <c r="K65" s="366"/>
      <c r="L65" s="366"/>
      <c r="M65" s="366"/>
      <c r="N65" s="366"/>
      <c r="O65" s="366"/>
      <c r="P65" s="366"/>
      <c r="Q65" s="366"/>
      <c r="R65" s="366"/>
      <c r="S65" s="366"/>
      <c r="T65" s="366"/>
      <c r="U65" s="366"/>
      <c r="V65" s="366"/>
      <c r="W65" s="366"/>
      <c r="X65" s="366"/>
      <c r="Y65" s="366"/>
      <c r="Z65" s="366"/>
      <c r="AA65" s="366"/>
      <c r="AB65" s="366"/>
      <c r="AC65" s="366"/>
      <c r="AD65" s="366"/>
      <c r="AE65" s="366"/>
      <c r="AF65" s="366"/>
      <c r="AG65" s="366"/>
      <c r="AH65" s="366"/>
      <c r="AI65" s="366"/>
      <c r="AJ65" s="366"/>
      <c r="AK65" s="366"/>
    </row>
    <row r="66" spans="1:37" ht="24.75" customHeight="1">
      <c r="A66" s="400">
        <v>10</v>
      </c>
      <c r="B66" s="389" t="s">
        <v>1676</v>
      </c>
      <c r="C66" s="390" t="s">
        <v>449</v>
      </c>
      <c r="D66" s="390" t="s">
        <v>1404</v>
      </c>
      <c r="E66" s="391">
        <v>4934823</v>
      </c>
      <c r="F66" s="392">
        <v>6908751</v>
      </c>
      <c r="G66" s="393">
        <v>1973928.77</v>
      </c>
      <c r="H66" s="392">
        <v>197392877</v>
      </c>
      <c r="I66" s="394" t="s">
        <v>1287</v>
      </c>
      <c r="J66" s="401" t="s">
        <v>1677</v>
      </c>
      <c r="K66" s="366"/>
      <c r="L66" s="366"/>
      <c r="M66" s="366"/>
      <c r="N66" s="366"/>
      <c r="O66" s="366"/>
      <c r="P66" s="366"/>
      <c r="Q66" s="366"/>
      <c r="R66" s="366"/>
      <c r="S66" s="366"/>
      <c r="T66" s="366"/>
      <c r="U66" s="366"/>
      <c r="V66" s="366"/>
      <c r="W66" s="366"/>
      <c r="X66" s="366"/>
      <c r="Y66" s="366"/>
      <c r="Z66" s="366"/>
      <c r="AA66" s="366"/>
      <c r="AB66" s="366"/>
      <c r="AC66" s="366"/>
      <c r="AD66" s="366"/>
      <c r="AE66" s="366"/>
      <c r="AF66" s="366"/>
      <c r="AG66" s="366"/>
      <c r="AH66" s="366"/>
      <c r="AI66" s="366"/>
      <c r="AJ66" s="366"/>
      <c r="AK66" s="366"/>
    </row>
    <row r="67" spans="1:37" ht="24.75" customHeight="1">
      <c r="A67" s="398">
        <v>11</v>
      </c>
      <c r="B67" s="288" t="s">
        <v>1463</v>
      </c>
      <c r="C67" s="363" t="s">
        <v>453</v>
      </c>
      <c r="D67" s="368" t="s">
        <v>1343</v>
      </c>
      <c r="E67" s="375">
        <v>2202950</v>
      </c>
      <c r="F67" s="370">
        <v>4846488</v>
      </c>
      <c r="G67" s="369">
        <v>2643538.8</v>
      </c>
      <c r="H67" s="370">
        <v>264353879.99999997</v>
      </c>
      <c r="I67" s="204" t="s">
        <v>1287</v>
      </c>
      <c r="J67" s="399" t="s">
        <v>1677</v>
      </c>
      <c r="K67" s="366"/>
      <c r="L67" s="366"/>
      <c r="M67" s="366"/>
      <c r="N67" s="366"/>
      <c r="O67" s="366"/>
      <c r="P67" s="366"/>
      <c r="Q67" s="366"/>
      <c r="R67" s="366"/>
      <c r="S67" s="366"/>
      <c r="T67" s="366"/>
      <c r="U67" s="366"/>
      <c r="V67" s="366"/>
      <c r="W67" s="366"/>
      <c r="X67" s="366"/>
      <c r="Y67" s="366"/>
      <c r="Z67" s="366"/>
      <c r="AA67" s="366"/>
      <c r="AB67" s="366"/>
      <c r="AC67" s="366"/>
      <c r="AD67" s="366"/>
      <c r="AE67" s="366"/>
      <c r="AF67" s="366"/>
      <c r="AG67" s="366"/>
      <c r="AH67" s="366"/>
      <c r="AI67" s="366"/>
      <c r="AJ67" s="366"/>
      <c r="AK67" s="366"/>
    </row>
    <row r="68" spans="1:37" ht="24.75" customHeight="1">
      <c r="A68" s="400">
        <v>12</v>
      </c>
      <c r="B68" s="389" t="s">
        <v>1362</v>
      </c>
      <c r="C68" s="390" t="s">
        <v>453</v>
      </c>
      <c r="D68" s="390" t="s">
        <v>1128</v>
      </c>
      <c r="E68" s="391">
        <v>2640001</v>
      </c>
      <c r="F68" s="392">
        <v>4752000</v>
      </c>
      <c r="G68" s="393">
        <v>2112000</v>
      </c>
      <c r="H68" s="392">
        <v>211200000</v>
      </c>
      <c r="I68" s="394" t="s">
        <v>1292</v>
      </c>
      <c r="J68" s="401" t="s">
        <v>1677</v>
      </c>
      <c r="K68" s="366"/>
      <c r="L68" s="366"/>
      <c r="M68" s="366"/>
      <c r="N68" s="366"/>
      <c r="O68" s="366"/>
      <c r="P68" s="366"/>
      <c r="Q68" s="366"/>
      <c r="R68" s="366"/>
      <c r="S68" s="366"/>
      <c r="T68" s="366"/>
      <c r="U68" s="366"/>
      <c r="V68" s="366"/>
      <c r="W68" s="366"/>
      <c r="X68" s="366"/>
      <c r="Y68" s="366"/>
      <c r="Z68" s="366"/>
      <c r="AA68" s="366"/>
      <c r="AB68" s="366"/>
      <c r="AC68" s="366"/>
      <c r="AD68" s="366"/>
      <c r="AE68" s="366"/>
      <c r="AF68" s="366"/>
      <c r="AG68" s="366"/>
      <c r="AH68" s="366"/>
      <c r="AI68" s="366"/>
      <c r="AJ68" s="366"/>
      <c r="AK68" s="366"/>
    </row>
    <row r="69" spans="1:37" ht="24.75" customHeight="1">
      <c r="A69" s="398">
        <v>13</v>
      </c>
      <c r="B69" s="288" t="s">
        <v>1328</v>
      </c>
      <c r="C69" s="363" t="s">
        <v>453</v>
      </c>
      <c r="D69" s="368" t="s">
        <v>635</v>
      </c>
      <c r="E69" s="375">
        <v>691601</v>
      </c>
      <c r="F69" s="364">
        <v>1037400</v>
      </c>
      <c r="G69" s="369">
        <v>345800</v>
      </c>
      <c r="H69" s="370">
        <v>34580000</v>
      </c>
      <c r="I69" s="204" t="s">
        <v>1287</v>
      </c>
      <c r="J69" s="399" t="s">
        <v>1678</v>
      </c>
      <c r="K69" s="366"/>
      <c r="L69" s="366"/>
      <c r="M69" s="366"/>
      <c r="N69" s="366"/>
      <c r="O69" s="366"/>
      <c r="P69" s="366"/>
      <c r="Q69" s="366"/>
      <c r="R69" s="366"/>
      <c r="S69" s="366"/>
      <c r="T69" s="366"/>
      <c r="U69" s="366"/>
      <c r="V69" s="366"/>
      <c r="W69" s="366"/>
      <c r="X69" s="366"/>
      <c r="Y69" s="366"/>
      <c r="Z69" s="366"/>
      <c r="AA69" s="366"/>
      <c r="AB69" s="366"/>
      <c r="AC69" s="366"/>
      <c r="AD69" s="366"/>
      <c r="AE69" s="366"/>
      <c r="AF69" s="366"/>
      <c r="AG69" s="366"/>
      <c r="AH69" s="366"/>
      <c r="AI69" s="366"/>
      <c r="AJ69" s="366"/>
      <c r="AK69" s="366"/>
    </row>
    <row r="70" spans="1:37" ht="24.75" customHeight="1">
      <c r="A70" s="400">
        <v>14</v>
      </c>
      <c r="B70" s="389" t="s">
        <v>1557</v>
      </c>
      <c r="C70" s="390" t="s">
        <v>449</v>
      </c>
      <c r="D70" s="390" t="s">
        <v>1679</v>
      </c>
      <c r="E70" s="391">
        <v>5125717</v>
      </c>
      <c r="F70" s="392">
        <v>7432288</v>
      </c>
      <c r="G70" s="393">
        <v>2306571.6</v>
      </c>
      <c r="H70" s="379">
        <v>230657160</v>
      </c>
      <c r="I70" s="394" t="s">
        <v>1432</v>
      </c>
      <c r="J70" s="401" t="s">
        <v>1680</v>
      </c>
      <c r="K70" s="366"/>
      <c r="L70" s="366"/>
      <c r="M70" s="366"/>
      <c r="N70" s="366"/>
      <c r="O70" s="366"/>
      <c r="P70" s="366"/>
      <c r="Q70" s="366"/>
      <c r="R70" s="366"/>
      <c r="S70" s="366"/>
      <c r="T70" s="366"/>
      <c r="U70" s="366"/>
      <c r="V70" s="366"/>
      <c r="W70" s="366"/>
      <c r="X70" s="366"/>
      <c r="Y70" s="366"/>
      <c r="Z70" s="366"/>
      <c r="AA70" s="366"/>
      <c r="AB70" s="366"/>
      <c r="AC70" s="366"/>
      <c r="AD70" s="366"/>
      <c r="AE70" s="366"/>
      <c r="AF70" s="366"/>
      <c r="AG70" s="366"/>
      <c r="AH70" s="366"/>
      <c r="AI70" s="366"/>
      <c r="AJ70" s="366"/>
      <c r="AK70" s="366"/>
    </row>
    <row r="71" spans="1:37" ht="24.75" customHeight="1">
      <c r="A71" s="402">
        <v>15</v>
      </c>
      <c r="B71" s="395" t="s">
        <v>1569</v>
      </c>
      <c r="C71" s="380" t="s">
        <v>936</v>
      </c>
      <c r="D71" s="381" t="s">
        <v>1404</v>
      </c>
      <c r="E71" s="372">
        <v>51852220</v>
      </c>
      <c r="F71" s="342">
        <v>72593106</v>
      </c>
      <c r="G71" s="373">
        <v>20740886.75</v>
      </c>
      <c r="H71" s="376">
        <v>2074088675</v>
      </c>
      <c r="I71" s="396" t="s">
        <v>1339</v>
      </c>
      <c r="J71" s="403" t="s">
        <v>1681</v>
      </c>
      <c r="K71" s="366"/>
      <c r="L71" s="366"/>
      <c r="M71" s="366"/>
      <c r="N71" s="366"/>
      <c r="O71" s="366"/>
      <c r="P71" s="366"/>
      <c r="Q71" s="366"/>
      <c r="R71" s="366"/>
      <c r="S71" s="366"/>
      <c r="T71" s="366"/>
      <c r="U71" s="366"/>
      <c r="V71" s="366"/>
      <c r="W71" s="366"/>
      <c r="X71" s="366"/>
      <c r="Y71" s="366"/>
      <c r="Z71" s="366"/>
      <c r="AA71" s="366"/>
      <c r="AB71" s="366"/>
      <c r="AC71" s="366"/>
      <c r="AD71" s="366"/>
      <c r="AE71" s="366"/>
      <c r="AF71" s="366"/>
      <c r="AG71" s="366"/>
      <c r="AH71" s="366"/>
      <c r="AI71" s="366"/>
      <c r="AJ71" s="366"/>
      <c r="AK71" s="366"/>
    </row>
    <row r="72" spans="1:37" ht="24.75" customHeight="1">
      <c r="A72" s="400">
        <v>16</v>
      </c>
      <c r="B72" s="389" t="s">
        <v>548</v>
      </c>
      <c r="C72" s="388" t="s">
        <v>449</v>
      </c>
      <c r="D72" s="390" t="s">
        <v>635</v>
      </c>
      <c r="E72" s="391">
        <v>5206630</v>
      </c>
      <c r="F72" s="392">
        <v>7809944</v>
      </c>
      <c r="G72" s="393">
        <v>2603314.075</v>
      </c>
      <c r="H72" s="379">
        <v>260331407.50000003</v>
      </c>
      <c r="I72" s="394" t="s">
        <v>1287</v>
      </c>
      <c r="J72" s="401" t="s">
        <v>1682</v>
      </c>
      <c r="K72" s="366"/>
      <c r="L72" s="366"/>
      <c r="M72" s="366"/>
      <c r="N72" s="366"/>
      <c r="O72" s="366"/>
      <c r="P72" s="366"/>
      <c r="Q72" s="366"/>
      <c r="R72" s="366"/>
      <c r="S72" s="366"/>
      <c r="T72" s="366"/>
      <c r="U72" s="366"/>
      <c r="V72" s="366"/>
      <c r="W72" s="366"/>
      <c r="X72" s="366"/>
      <c r="Y72" s="366"/>
      <c r="Z72" s="366"/>
      <c r="AA72" s="366"/>
      <c r="AB72" s="366"/>
      <c r="AC72" s="366"/>
      <c r="AD72" s="366"/>
      <c r="AE72" s="366"/>
      <c r="AF72" s="366"/>
      <c r="AG72" s="366"/>
      <c r="AH72" s="366"/>
      <c r="AI72" s="366"/>
      <c r="AJ72" s="366"/>
      <c r="AK72" s="366"/>
    </row>
    <row r="73" spans="1:37" ht="24.75" customHeight="1">
      <c r="A73" s="398">
        <v>17</v>
      </c>
      <c r="B73" s="288" t="s">
        <v>243</v>
      </c>
      <c r="C73" s="363" t="s">
        <v>446</v>
      </c>
      <c r="D73" s="368" t="s">
        <v>1683</v>
      </c>
      <c r="E73" s="375">
        <v>4276801</v>
      </c>
      <c r="F73" s="370">
        <v>5559840</v>
      </c>
      <c r="G73" s="369">
        <v>1283040</v>
      </c>
      <c r="H73" s="376">
        <v>128304000</v>
      </c>
      <c r="I73" s="204" t="s">
        <v>1618</v>
      </c>
      <c r="J73" s="399" t="s">
        <v>1682</v>
      </c>
      <c r="K73" s="366"/>
      <c r="L73" s="366"/>
      <c r="M73" s="366"/>
      <c r="N73" s="366"/>
      <c r="O73" s="366"/>
      <c r="P73" s="366"/>
      <c r="Q73" s="366"/>
      <c r="R73" s="366"/>
      <c r="S73" s="366"/>
      <c r="T73" s="366"/>
      <c r="U73" s="366"/>
      <c r="V73" s="366"/>
      <c r="W73" s="366"/>
      <c r="X73" s="366"/>
      <c r="Y73" s="366"/>
      <c r="Z73" s="366"/>
      <c r="AA73" s="366"/>
      <c r="AB73" s="366"/>
      <c r="AC73" s="366"/>
      <c r="AD73" s="366"/>
      <c r="AE73" s="366"/>
      <c r="AF73" s="366"/>
      <c r="AG73" s="366"/>
      <c r="AH73" s="366"/>
      <c r="AI73" s="366"/>
      <c r="AJ73" s="366"/>
      <c r="AK73" s="366"/>
    </row>
    <row r="74" spans="1:37" ht="24.75" customHeight="1">
      <c r="A74" s="400">
        <v>18</v>
      </c>
      <c r="B74" s="389" t="s">
        <v>1471</v>
      </c>
      <c r="C74" s="388" t="s">
        <v>453</v>
      </c>
      <c r="D74" s="388" t="s">
        <v>1128</v>
      </c>
      <c r="E74" s="391">
        <v>13584749</v>
      </c>
      <c r="F74" s="392">
        <v>24452547</v>
      </c>
      <c r="G74" s="393">
        <v>10867798.5</v>
      </c>
      <c r="H74" s="379">
        <v>1086779850</v>
      </c>
      <c r="I74" s="394" t="s">
        <v>1337</v>
      </c>
      <c r="J74" s="401" t="s">
        <v>1682</v>
      </c>
      <c r="K74" s="366"/>
      <c r="L74" s="366"/>
      <c r="M74" s="366"/>
      <c r="N74" s="366"/>
      <c r="O74" s="366"/>
      <c r="P74" s="366"/>
      <c r="Q74" s="366"/>
      <c r="R74" s="366"/>
      <c r="S74" s="366"/>
      <c r="T74" s="366"/>
      <c r="U74" s="366"/>
      <c r="V74" s="366"/>
      <c r="W74" s="366"/>
      <c r="X74" s="366"/>
      <c r="Y74" s="366"/>
      <c r="Z74" s="366"/>
      <c r="AA74" s="366"/>
      <c r="AB74" s="366"/>
      <c r="AC74" s="366"/>
      <c r="AD74" s="366"/>
      <c r="AE74" s="366"/>
      <c r="AF74" s="366"/>
      <c r="AG74" s="366"/>
      <c r="AH74" s="366"/>
      <c r="AI74" s="366"/>
      <c r="AJ74" s="366"/>
      <c r="AK74" s="366"/>
    </row>
    <row r="75" spans="1:37" ht="24.75" customHeight="1">
      <c r="A75" s="402">
        <v>19</v>
      </c>
      <c r="B75" s="346" t="s">
        <v>1684</v>
      </c>
      <c r="C75" s="340" t="s">
        <v>453</v>
      </c>
      <c r="D75" s="371" t="s">
        <v>1685</v>
      </c>
      <c r="E75" s="372">
        <v>1000001</v>
      </c>
      <c r="F75" s="342">
        <v>5000000</v>
      </c>
      <c r="G75" s="373">
        <v>4000000</v>
      </c>
      <c r="H75" s="376">
        <v>400000000</v>
      </c>
      <c r="I75" s="341" t="s">
        <v>1339</v>
      </c>
      <c r="J75" s="403" t="s">
        <v>1686</v>
      </c>
      <c r="K75" s="366"/>
      <c r="L75" s="366"/>
      <c r="M75" s="366"/>
      <c r="N75" s="366"/>
      <c r="O75" s="366"/>
      <c r="P75" s="366"/>
      <c r="Q75" s="366"/>
      <c r="R75" s="366"/>
      <c r="S75" s="366"/>
      <c r="T75" s="366"/>
      <c r="U75" s="366"/>
      <c r="V75" s="366"/>
      <c r="W75" s="366"/>
      <c r="X75" s="366"/>
      <c r="Y75" s="366"/>
      <c r="Z75" s="366"/>
      <c r="AA75" s="366"/>
      <c r="AB75" s="366"/>
      <c r="AC75" s="366"/>
      <c r="AD75" s="366"/>
      <c r="AE75" s="366"/>
      <c r="AF75" s="366"/>
      <c r="AG75" s="366"/>
      <c r="AH75" s="366"/>
      <c r="AI75" s="366"/>
      <c r="AJ75" s="366"/>
      <c r="AK75" s="366"/>
    </row>
    <row r="76" spans="1:37" ht="24.75" customHeight="1">
      <c r="A76" s="400">
        <v>20</v>
      </c>
      <c r="B76" s="389" t="s">
        <v>1507</v>
      </c>
      <c r="C76" s="377" t="s">
        <v>453</v>
      </c>
      <c r="D76" s="378" t="s">
        <v>621</v>
      </c>
      <c r="E76" s="391">
        <v>18439263</v>
      </c>
      <c r="F76" s="392">
        <v>23049078</v>
      </c>
      <c r="G76" s="393">
        <v>4609815.5</v>
      </c>
      <c r="H76" s="379">
        <v>460981550</v>
      </c>
      <c r="I76" s="397" t="s">
        <v>1337</v>
      </c>
      <c r="J76" s="401" t="s">
        <v>1687</v>
      </c>
      <c r="K76" s="366"/>
      <c r="L76" s="366"/>
      <c r="M76" s="366"/>
      <c r="N76" s="366"/>
      <c r="O76" s="366"/>
      <c r="P76" s="366"/>
      <c r="Q76" s="366"/>
      <c r="R76" s="366"/>
      <c r="S76" s="366"/>
      <c r="T76" s="366"/>
      <c r="U76" s="366"/>
      <c r="V76" s="366"/>
      <c r="W76" s="366"/>
      <c r="X76" s="366"/>
      <c r="Y76" s="366"/>
      <c r="Z76" s="366"/>
      <c r="AA76" s="366"/>
      <c r="AB76" s="366"/>
      <c r="AC76" s="366"/>
      <c r="AD76" s="366"/>
      <c r="AE76" s="366"/>
      <c r="AF76" s="366"/>
      <c r="AG76" s="366"/>
      <c r="AH76" s="366"/>
      <c r="AI76" s="366"/>
      <c r="AJ76" s="366"/>
      <c r="AK76" s="366"/>
    </row>
    <row r="77" spans="1:37" ht="24.75" customHeight="1">
      <c r="A77" s="402">
        <v>21</v>
      </c>
      <c r="B77" s="346" t="s">
        <v>1518</v>
      </c>
      <c r="C77" s="340" t="s">
        <v>449</v>
      </c>
      <c r="D77" s="371" t="s">
        <v>1688</v>
      </c>
      <c r="E77" s="372">
        <v>3454490</v>
      </c>
      <c r="F77" s="342">
        <v>6321715</v>
      </c>
      <c r="G77" s="373">
        <v>2867225.62</v>
      </c>
      <c r="H77" s="376">
        <v>286722562</v>
      </c>
      <c r="I77" s="341" t="s">
        <v>1290</v>
      </c>
      <c r="J77" s="403" t="s">
        <v>1652</v>
      </c>
      <c r="K77" s="366"/>
      <c r="L77" s="366"/>
      <c r="M77" s="366"/>
      <c r="N77" s="366"/>
      <c r="O77" s="366"/>
      <c r="P77" s="366"/>
      <c r="Q77" s="366"/>
      <c r="R77" s="366"/>
      <c r="S77" s="366"/>
      <c r="T77" s="366"/>
      <c r="U77" s="366"/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366"/>
      <c r="AG77" s="366"/>
      <c r="AH77" s="366"/>
      <c r="AI77" s="366"/>
      <c r="AJ77" s="366"/>
      <c r="AK77" s="366"/>
    </row>
    <row r="78" spans="1:37" ht="24.75" customHeight="1">
      <c r="A78" s="400">
        <v>22</v>
      </c>
      <c r="B78" s="389" t="s">
        <v>1459</v>
      </c>
      <c r="C78" s="377" t="s">
        <v>453</v>
      </c>
      <c r="D78" s="378" t="s">
        <v>1689</v>
      </c>
      <c r="E78" s="391">
        <v>1510001</v>
      </c>
      <c r="F78" s="392">
        <v>4907500</v>
      </c>
      <c r="G78" s="393">
        <v>3397500</v>
      </c>
      <c r="H78" s="379">
        <v>339750000</v>
      </c>
      <c r="I78" s="394" t="s">
        <v>1337</v>
      </c>
      <c r="J78" s="401" t="s">
        <v>1690</v>
      </c>
      <c r="K78" s="366"/>
      <c r="L78" s="366"/>
      <c r="M78" s="366"/>
      <c r="N78" s="366"/>
      <c r="O78" s="366"/>
      <c r="P78" s="366"/>
      <c r="Q78" s="366"/>
      <c r="R78" s="366"/>
      <c r="S78" s="366"/>
      <c r="T78" s="366"/>
      <c r="U78" s="366"/>
      <c r="V78" s="366"/>
      <c r="W78" s="366"/>
      <c r="X78" s="366"/>
      <c r="Y78" s="366"/>
      <c r="Z78" s="366"/>
      <c r="AA78" s="366"/>
      <c r="AB78" s="366"/>
      <c r="AC78" s="366"/>
      <c r="AD78" s="366"/>
      <c r="AE78" s="366"/>
      <c r="AF78" s="366"/>
      <c r="AG78" s="366"/>
      <c r="AH78" s="366"/>
      <c r="AI78" s="366"/>
      <c r="AJ78" s="366"/>
      <c r="AK78" s="366"/>
    </row>
    <row r="79" spans="1:37" ht="24.75" customHeight="1">
      <c r="A79" s="402">
        <v>23</v>
      </c>
      <c r="B79" s="346" t="s">
        <v>395</v>
      </c>
      <c r="C79" s="340" t="s">
        <v>936</v>
      </c>
      <c r="D79" s="371" t="s">
        <v>985</v>
      </c>
      <c r="E79" s="372">
        <v>68261174</v>
      </c>
      <c r="F79" s="342">
        <v>75087291</v>
      </c>
      <c r="G79" s="373">
        <v>6826117.19</v>
      </c>
      <c r="H79" s="376">
        <v>682611719</v>
      </c>
      <c r="I79" s="341" t="s">
        <v>1339</v>
      </c>
      <c r="J79" s="403" t="s">
        <v>1691</v>
      </c>
      <c r="K79" s="366"/>
      <c r="L79" s="366"/>
      <c r="M79" s="366"/>
      <c r="N79" s="366"/>
      <c r="O79" s="366"/>
      <c r="P79" s="366"/>
      <c r="Q79" s="366"/>
      <c r="R79" s="366"/>
      <c r="S79" s="366"/>
      <c r="T79" s="366"/>
      <c r="U79" s="366"/>
      <c r="V79" s="366"/>
      <c r="W79" s="366"/>
      <c r="X79" s="366"/>
      <c r="Y79" s="366"/>
      <c r="Z79" s="366"/>
      <c r="AA79" s="366"/>
      <c r="AB79" s="366"/>
      <c r="AC79" s="366"/>
      <c r="AD79" s="366"/>
      <c r="AE79" s="366"/>
      <c r="AF79" s="366"/>
      <c r="AG79" s="366"/>
      <c r="AH79" s="366"/>
      <c r="AI79" s="366"/>
      <c r="AJ79" s="366"/>
      <c r="AK79" s="366"/>
    </row>
    <row r="80" spans="1:37" ht="24.75" customHeight="1">
      <c r="A80" s="400">
        <v>24</v>
      </c>
      <c r="B80" s="389" t="s">
        <v>520</v>
      </c>
      <c r="C80" s="388" t="s">
        <v>449</v>
      </c>
      <c r="D80" s="390" t="s">
        <v>1692</v>
      </c>
      <c r="E80" s="391">
        <v>6557886</v>
      </c>
      <c r="F80" s="392">
        <v>7541568</v>
      </c>
      <c r="G80" s="393">
        <v>983682.74</v>
      </c>
      <c r="H80" s="379">
        <v>98368274</v>
      </c>
      <c r="I80" s="394" t="s">
        <v>1287</v>
      </c>
      <c r="J80" s="401" t="s">
        <v>1691</v>
      </c>
      <c r="K80" s="366"/>
      <c r="L80" s="366"/>
      <c r="M80" s="366"/>
      <c r="N80" s="366"/>
      <c r="O80" s="366"/>
      <c r="P80" s="366"/>
      <c r="Q80" s="366"/>
      <c r="R80" s="366"/>
      <c r="S80" s="366"/>
      <c r="T80" s="366"/>
      <c r="U80" s="366"/>
      <c r="V80" s="366"/>
      <c r="W80" s="366"/>
      <c r="X80" s="366"/>
      <c r="Y80" s="366"/>
      <c r="Z80" s="366"/>
      <c r="AA80" s="366"/>
      <c r="AB80" s="366"/>
      <c r="AC80" s="366"/>
      <c r="AD80" s="366"/>
      <c r="AE80" s="366"/>
      <c r="AF80" s="366"/>
      <c r="AG80" s="366"/>
      <c r="AH80" s="366"/>
      <c r="AI80" s="366"/>
      <c r="AJ80" s="366"/>
      <c r="AK80" s="366"/>
    </row>
    <row r="81" spans="1:37" ht="24.75" customHeight="1">
      <c r="A81" s="402">
        <v>25</v>
      </c>
      <c r="B81" s="346" t="s">
        <v>1693</v>
      </c>
      <c r="C81" s="340" t="s">
        <v>936</v>
      </c>
      <c r="D81" s="371" t="s">
        <v>1404</v>
      </c>
      <c r="E81" s="372">
        <v>58814021</v>
      </c>
      <c r="F81" s="342">
        <v>82339628</v>
      </c>
      <c r="G81" s="373">
        <v>23525608</v>
      </c>
      <c r="H81" s="376">
        <v>2352560800</v>
      </c>
      <c r="I81" s="341" t="s">
        <v>1432</v>
      </c>
      <c r="J81" s="403" t="s">
        <v>1694</v>
      </c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6"/>
      <c r="V81" s="366"/>
      <c r="W81" s="366"/>
      <c r="X81" s="366"/>
      <c r="Y81" s="366"/>
      <c r="Z81" s="366"/>
      <c r="AA81" s="366"/>
      <c r="AB81" s="366"/>
      <c r="AC81" s="366"/>
      <c r="AD81" s="366"/>
      <c r="AE81" s="366"/>
      <c r="AF81" s="366"/>
      <c r="AG81" s="366"/>
      <c r="AH81" s="366"/>
      <c r="AI81" s="366"/>
      <c r="AJ81" s="366"/>
      <c r="AK81" s="366"/>
    </row>
    <row r="82" spans="1:37" ht="24.75" customHeight="1">
      <c r="A82" s="400">
        <v>26</v>
      </c>
      <c r="B82" s="389" t="s">
        <v>1695</v>
      </c>
      <c r="C82" s="388" t="s">
        <v>453</v>
      </c>
      <c r="D82" s="390" t="s">
        <v>985</v>
      </c>
      <c r="E82" s="391">
        <v>20088786.200000003</v>
      </c>
      <c r="F82" s="392">
        <v>22097664</v>
      </c>
      <c r="G82" s="393">
        <v>2008878.269999997</v>
      </c>
      <c r="H82" s="379">
        <v>200887826.9999997</v>
      </c>
      <c r="I82" s="394" t="s">
        <v>1337</v>
      </c>
      <c r="J82" s="404" t="s">
        <v>1696</v>
      </c>
      <c r="K82" s="366"/>
      <c r="L82" s="366"/>
      <c r="M82" s="366"/>
      <c r="N82" s="366"/>
      <c r="O82" s="366"/>
      <c r="P82" s="366"/>
      <c r="Q82" s="366"/>
      <c r="R82" s="366"/>
      <c r="S82" s="366"/>
      <c r="T82" s="366"/>
      <c r="U82" s="366"/>
      <c r="V82" s="366"/>
      <c r="W82" s="366"/>
      <c r="X82" s="366"/>
      <c r="Y82" s="366"/>
      <c r="Z82" s="366"/>
      <c r="AA82" s="366"/>
      <c r="AB82" s="366"/>
      <c r="AC82" s="366"/>
      <c r="AD82" s="366"/>
      <c r="AE82" s="366"/>
      <c r="AF82" s="366"/>
      <c r="AG82" s="366"/>
      <c r="AH82" s="366"/>
      <c r="AI82" s="366"/>
      <c r="AJ82" s="366"/>
      <c r="AK82" s="366"/>
    </row>
    <row r="83" spans="1:37" ht="24.75" customHeight="1">
      <c r="A83" s="402">
        <v>27</v>
      </c>
      <c r="B83" s="346" t="s">
        <v>1552</v>
      </c>
      <c r="C83" s="340" t="s">
        <v>446</v>
      </c>
      <c r="D83" s="371" t="s">
        <v>635</v>
      </c>
      <c r="E83" s="372">
        <v>8055934</v>
      </c>
      <c r="F83" s="342">
        <v>12083900</v>
      </c>
      <c r="G83" s="373">
        <v>4027966.2</v>
      </c>
      <c r="H83" s="376">
        <v>402796620</v>
      </c>
      <c r="I83" s="341" t="s">
        <v>1287</v>
      </c>
      <c r="J83" s="405" t="s">
        <v>1697</v>
      </c>
      <c r="K83" s="366"/>
      <c r="L83" s="366"/>
      <c r="M83" s="366"/>
      <c r="N83" s="366"/>
      <c r="O83" s="366"/>
      <c r="P83" s="366"/>
      <c r="Q83" s="366"/>
      <c r="R83" s="366"/>
      <c r="S83" s="366"/>
      <c r="T83" s="366"/>
      <c r="U83" s="366"/>
      <c r="V83" s="366"/>
      <c r="W83" s="366"/>
      <c r="X83" s="366"/>
      <c r="Y83" s="366"/>
      <c r="Z83" s="366"/>
      <c r="AA83" s="366"/>
      <c r="AB83" s="366"/>
      <c r="AC83" s="366"/>
      <c r="AD83" s="366"/>
      <c r="AE83" s="366"/>
      <c r="AF83" s="366"/>
      <c r="AG83" s="366"/>
      <c r="AH83" s="366"/>
      <c r="AI83" s="366"/>
      <c r="AJ83" s="366"/>
      <c r="AK83" s="366"/>
    </row>
    <row r="84" spans="1:37" ht="24.75" customHeight="1">
      <c r="A84" s="400">
        <v>28</v>
      </c>
      <c r="B84" s="389" t="s">
        <v>1698</v>
      </c>
      <c r="C84" s="388" t="s">
        <v>1600</v>
      </c>
      <c r="D84" s="390" t="s">
        <v>635</v>
      </c>
      <c r="E84" s="391">
        <v>4562626</v>
      </c>
      <c r="F84" s="392">
        <v>6843938</v>
      </c>
      <c r="G84" s="393">
        <v>2281313</v>
      </c>
      <c r="H84" s="379">
        <v>228131300</v>
      </c>
      <c r="I84" s="394" t="s">
        <v>1296</v>
      </c>
      <c r="J84" s="404" t="s">
        <v>1697</v>
      </c>
      <c r="K84" s="366"/>
      <c r="L84" s="366"/>
      <c r="M84" s="366"/>
      <c r="N84" s="366"/>
      <c r="O84" s="366"/>
      <c r="P84" s="366"/>
      <c r="Q84" s="366"/>
      <c r="R84" s="366"/>
      <c r="S84" s="366"/>
      <c r="T84" s="366"/>
      <c r="U84" s="366"/>
      <c r="V84" s="366"/>
      <c r="W84" s="366"/>
      <c r="X84" s="366"/>
      <c r="Y84" s="366"/>
      <c r="Z84" s="366"/>
      <c r="AA84" s="366"/>
      <c r="AB84" s="366"/>
      <c r="AC84" s="366"/>
      <c r="AD84" s="366"/>
      <c r="AE84" s="366"/>
      <c r="AF84" s="366"/>
      <c r="AG84" s="366"/>
      <c r="AH84" s="366"/>
      <c r="AI84" s="366"/>
      <c r="AJ84" s="366"/>
      <c r="AK84" s="366"/>
    </row>
    <row r="85" spans="1:37" ht="24.75" customHeight="1">
      <c r="A85" s="402">
        <v>29</v>
      </c>
      <c r="B85" s="395" t="s">
        <v>1699</v>
      </c>
      <c r="C85" s="340" t="s">
        <v>453</v>
      </c>
      <c r="D85" s="371" t="s">
        <v>980</v>
      </c>
      <c r="E85" s="372">
        <v>20627700</v>
      </c>
      <c r="F85" s="342">
        <v>23721854</v>
      </c>
      <c r="G85" s="373">
        <v>3094154.77</v>
      </c>
      <c r="H85" s="376">
        <v>309415477</v>
      </c>
      <c r="I85" s="396" t="s">
        <v>1292</v>
      </c>
      <c r="J85" s="405" t="s">
        <v>1697</v>
      </c>
      <c r="K85" s="366"/>
      <c r="L85" s="366"/>
      <c r="M85" s="366"/>
      <c r="N85" s="366"/>
      <c r="O85" s="366"/>
      <c r="P85" s="366"/>
      <c r="Q85" s="366"/>
      <c r="R85" s="366"/>
      <c r="S85" s="366"/>
      <c r="T85" s="366"/>
      <c r="U85" s="366"/>
      <c r="V85" s="366"/>
      <c r="W85" s="366"/>
      <c r="X85" s="366"/>
      <c r="Y85" s="366"/>
      <c r="Z85" s="366"/>
      <c r="AA85" s="366"/>
      <c r="AB85" s="366"/>
      <c r="AC85" s="366"/>
      <c r="AD85" s="366"/>
      <c r="AE85" s="366"/>
      <c r="AF85" s="366"/>
      <c r="AG85" s="366"/>
      <c r="AH85" s="366"/>
      <c r="AI85" s="366"/>
      <c r="AJ85" s="366"/>
      <c r="AK85" s="366"/>
    </row>
    <row r="86" spans="1:37" ht="24.75" customHeight="1">
      <c r="A86" s="400">
        <v>30</v>
      </c>
      <c r="B86" s="389" t="s">
        <v>106</v>
      </c>
      <c r="C86" s="388" t="s">
        <v>446</v>
      </c>
      <c r="D86" s="390" t="s">
        <v>635</v>
      </c>
      <c r="E86" s="391">
        <v>7841859</v>
      </c>
      <c r="F86" s="392">
        <v>11762787</v>
      </c>
      <c r="G86" s="393">
        <v>3920928.11</v>
      </c>
      <c r="H86" s="379">
        <v>392092811</v>
      </c>
      <c r="I86" s="394" t="s">
        <v>1292</v>
      </c>
      <c r="J86" s="404" t="s">
        <v>1700</v>
      </c>
      <c r="K86" s="366"/>
      <c r="L86" s="366"/>
      <c r="M86" s="366"/>
      <c r="N86" s="366"/>
      <c r="O86" s="366"/>
      <c r="P86" s="366"/>
      <c r="Q86" s="366"/>
      <c r="R86" s="366"/>
      <c r="S86" s="366"/>
      <c r="T86" s="366"/>
      <c r="U86" s="366"/>
      <c r="V86" s="366"/>
      <c r="W86" s="366"/>
      <c r="X86" s="366"/>
      <c r="Y86" s="366"/>
      <c r="Z86" s="366"/>
      <c r="AA86" s="366"/>
      <c r="AB86" s="366"/>
      <c r="AC86" s="366"/>
      <c r="AD86" s="366"/>
      <c r="AE86" s="366"/>
      <c r="AF86" s="366"/>
      <c r="AG86" s="366"/>
      <c r="AH86" s="366"/>
      <c r="AI86" s="366"/>
      <c r="AJ86" s="366"/>
      <c r="AK86" s="366"/>
    </row>
    <row r="87" spans="1:37" ht="24.75" customHeight="1">
      <c r="A87" s="402">
        <v>31</v>
      </c>
      <c r="B87" s="346" t="s">
        <v>1350</v>
      </c>
      <c r="C87" s="340" t="s">
        <v>449</v>
      </c>
      <c r="D87" s="371" t="s">
        <v>1701</v>
      </c>
      <c r="E87" s="372">
        <v>7243786</v>
      </c>
      <c r="F87" s="342">
        <v>7605975</v>
      </c>
      <c r="G87" s="373">
        <v>362190</v>
      </c>
      <c r="H87" s="376">
        <v>36219000</v>
      </c>
      <c r="I87" s="346" t="s">
        <v>1314</v>
      </c>
      <c r="J87" s="405" t="s">
        <v>1702</v>
      </c>
      <c r="K87" s="366"/>
      <c r="L87" s="366"/>
      <c r="M87" s="366"/>
      <c r="N87" s="366"/>
      <c r="O87" s="366"/>
      <c r="P87" s="366"/>
      <c r="Q87" s="366"/>
      <c r="R87" s="366"/>
      <c r="S87" s="366"/>
      <c r="T87" s="366"/>
      <c r="U87" s="366"/>
      <c r="V87" s="366"/>
      <c r="W87" s="366"/>
      <c r="X87" s="366"/>
      <c r="Y87" s="366"/>
      <c r="Z87" s="366"/>
      <c r="AA87" s="366"/>
      <c r="AB87" s="366"/>
      <c r="AC87" s="366"/>
      <c r="AD87" s="366"/>
      <c r="AE87" s="366"/>
      <c r="AF87" s="366"/>
      <c r="AG87" s="366"/>
      <c r="AH87" s="366"/>
      <c r="AI87" s="366"/>
      <c r="AJ87" s="366"/>
      <c r="AK87" s="366"/>
    </row>
    <row r="88" spans="1:37" ht="24.75" customHeight="1">
      <c r="A88" s="400">
        <v>32</v>
      </c>
      <c r="B88" s="389" t="s">
        <v>1703</v>
      </c>
      <c r="C88" s="388" t="s">
        <v>1600</v>
      </c>
      <c r="D88" s="390" t="s">
        <v>1704</v>
      </c>
      <c r="E88" s="391">
        <v>400001</v>
      </c>
      <c r="F88" s="392">
        <v>680000</v>
      </c>
      <c r="G88" s="393">
        <v>280000</v>
      </c>
      <c r="H88" s="379">
        <v>28000000</v>
      </c>
      <c r="I88" s="394" t="s">
        <v>1296</v>
      </c>
      <c r="J88" s="404" t="s">
        <v>1705</v>
      </c>
      <c r="K88" s="366"/>
      <c r="L88" s="366"/>
      <c r="M88" s="366"/>
      <c r="N88" s="366"/>
      <c r="O88" s="366"/>
      <c r="P88" s="366"/>
      <c r="Q88" s="366"/>
      <c r="R88" s="366"/>
      <c r="S88" s="366"/>
      <c r="T88" s="366"/>
      <c r="U88" s="366"/>
      <c r="V88" s="366"/>
      <c r="W88" s="366"/>
      <c r="X88" s="366"/>
      <c r="Y88" s="366"/>
      <c r="Z88" s="366"/>
      <c r="AA88" s="366"/>
      <c r="AB88" s="366"/>
      <c r="AC88" s="366"/>
      <c r="AD88" s="366"/>
      <c r="AE88" s="366"/>
      <c r="AF88" s="366"/>
      <c r="AG88" s="366"/>
      <c r="AH88" s="366"/>
      <c r="AI88" s="366"/>
      <c r="AJ88" s="366"/>
      <c r="AK88" s="366"/>
    </row>
    <row r="89" spans="1:37" ht="24.75" customHeight="1">
      <c r="A89" s="402">
        <v>33</v>
      </c>
      <c r="B89" s="346" t="s">
        <v>1357</v>
      </c>
      <c r="C89" s="340" t="s">
        <v>453</v>
      </c>
      <c r="D89" s="371" t="s">
        <v>1404</v>
      </c>
      <c r="E89" s="372">
        <v>16332774</v>
      </c>
      <c r="F89" s="342">
        <v>22865882</v>
      </c>
      <c r="G89" s="373">
        <v>6533108.59</v>
      </c>
      <c r="H89" s="342">
        <v>653310859</v>
      </c>
      <c r="I89" s="341" t="s">
        <v>1287</v>
      </c>
      <c r="J89" s="405" t="s">
        <v>1706</v>
      </c>
      <c r="K89" s="366"/>
      <c r="L89" s="366"/>
      <c r="M89" s="366"/>
      <c r="N89" s="366"/>
      <c r="O89" s="366"/>
      <c r="P89" s="366"/>
      <c r="Q89" s="366"/>
      <c r="R89" s="366"/>
      <c r="S89" s="366"/>
      <c r="T89" s="366"/>
      <c r="U89" s="366"/>
      <c r="V89" s="366"/>
      <c r="W89" s="366"/>
      <c r="X89" s="366"/>
      <c r="Y89" s="366"/>
      <c r="Z89" s="366"/>
      <c r="AA89" s="366"/>
      <c r="AB89" s="366"/>
      <c r="AC89" s="366"/>
      <c r="AD89" s="366"/>
      <c r="AE89" s="366"/>
      <c r="AF89" s="366"/>
      <c r="AG89" s="366"/>
      <c r="AH89" s="366"/>
      <c r="AI89" s="366"/>
      <c r="AJ89" s="366"/>
      <c r="AK89" s="366"/>
    </row>
    <row r="90" spans="1:37" ht="24.75" customHeight="1">
      <c r="A90" s="400">
        <v>34</v>
      </c>
      <c r="B90" s="389" t="s">
        <v>1707</v>
      </c>
      <c r="C90" s="388" t="s">
        <v>446</v>
      </c>
      <c r="D90" s="390" t="s">
        <v>1708</v>
      </c>
      <c r="E90" s="391">
        <v>6102001</v>
      </c>
      <c r="F90" s="392">
        <v>15865200</v>
      </c>
      <c r="G90" s="393">
        <v>9763200</v>
      </c>
      <c r="H90" s="379">
        <v>976320000</v>
      </c>
      <c r="I90" s="394" t="s">
        <v>1290</v>
      </c>
      <c r="J90" s="404" t="s">
        <v>1709</v>
      </c>
      <c r="K90" s="366"/>
      <c r="L90" s="366"/>
      <c r="M90" s="366"/>
      <c r="N90" s="366"/>
      <c r="O90" s="366"/>
      <c r="P90" s="366"/>
      <c r="Q90" s="366"/>
      <c r="R90" s="366"/>
      <c r="S90" s="366"/>
      <c r="T90" s="366"/>
      <c r="U90" s="366"/>
      <c r="V90" s="366"/>
      <c r="W90" s="366"/>
      <c r="X90" s="366"/>
      <c r="Y90" s="366"/>
      <c r="Z90" s="366"/>
      <c r="AA90" s="366"/>
      <c r="AB90" s="366"/>
      <c r="AC90" s="366"/>
      <c r="AD90" s="366"/>
      <c r="AE90" s="366"/>
      <c r="AF90" s="366"/>
      <c r="AG90" s="366"/>
      <c r="AH90" s="366"/>
      <c r="AI90" s="366"/>
      <c r="AJ90" s="366"/>
      <c r="AK90" s="366"/>
    </row>
    <row r="91" spans="1:37" ht="24.75" customHeight="1">
      <c r="A91" s="402">
        <v>35</v>
      </c>
      <c r="B91" s="346" t="s">
        <v>1710</v>
      </c>
      <c r="C91" s="340" t="s">
        <v>446</v>
      </c>
      <c r="D91" s="371" t="s">
        <v>633</v>
      </c>
      <c r="E91" s="372">
        <v>3019888</v>
      </c>
      <c r="F91" s="342">
        <v>6039774</v>
      </c>
      <c r="G91" s="373">
        <v>3019886.1</v>
      </c>
      <c r="H91" s="342">
        <v>301988610</v>
      </c>
      <c r="I91" s="341" t="s">
        <v>1711</v>
      </c>
      <c r="J91" s="405" t="s">
        <v>1712</v>
      </c>
      <c r="K91" s="366"/>
      <c r="L91" s="366"/>
      <c r="M91" s="366"/>
      <c r="N91" s="366"/>
      <c r="O91" s="366"/>
      <c r="P91" s="366"/>
      <c r="Q91" s="366"/>
      <c r="R91" s="366"/>
      <c r="S91" s="366"/>
      <c r="T91" s="366"/>
      <c r="U91" s="366"/>
      <c r="V91" s="366"/>
      <c r="W91" s="366"/>
      <c r="X91" s="366"/>
      <c r="Y91" s="366"/>
      <c r="Z91" s="366"/>
      <c r="AA91" s="366"/>
      <c r="AB91" s="366"/>
      <c r="AC91" s="366"/>
      <c r="AD91" s="366"/>
      <c r="AE91" s="366"/>
      <c r="AF91" s="366"/>
      <c r="AG91" s="366"/>
      <c r="AH91" s="366"/>
      <c r="AI91" s="366"/>
      <c r="AJ91" s="366"/>
      <c r="AK91" s="366"/>
    </row>
    <row r="92" spans="1:37" ht="24.75" customHeight="1">
      <c r="A92" s="400">
        <v>36</v>
      </c>
      <c r="B92" s="389" t="s">
        <v>584</v>
      </c>
      <c r="C92" s="388" t="s">
        <v>446</v>
      </c>
      <c r="D92" s="390" t="s">
        <v>1404</v>
      </c>
      <c r="E92" s="391">
        <v>7218751</v>
      </c>
      <c r="F92" s="392">
        <v>10106250</v>
      </c>
      <c r="G92" s="393">
        <v>2887500</v>
      </c>
      <c r="H92" s="379">
        <v>288750000</v>
      </c>
      <c r="I92" s="394" t="s">
        <v>1618</v>
      </c>
      <c r="J92" s="404" t="s">
        <v>1713</v>
      </c>
      <c r="K92" s="366"/>
      <c r="L92" s="366"/>
      <c r="M92" s="366"/>
      <c r="N92" s="366"/>
      <c r="O92" s="366"/>
      <c r="P92" s="366"/>
      <c r="Q92" s="366"/>
      <c r="R92" s="366"/>
      <c r="S92" s="366"/>
      <c r="T92" s="366"/>
      <c r="U92" s="366"/>
      <c r="V92" s="366"/>
      <c r="W92" s="366"/>
      <c r="X92" s="366"/>
      <c r="Y92" s="366"/>
      <c r="Z92" s="366"/>
      <c r="AA92" s="366"/>
      <c r="AB92" s="366"/>
      <c r="AC92" s="366"/>
      <c r="AD92" s="366"/>
      <c r="AE92" s="366"/>
      <c r="AF92" s="366"/>
      <c r="AG92" s="366"/>
      <c r="AH92" s="366"/>
      <c r="AI92" s="366"/>
      <c r="AJ92" s="366"/>
      <c r="AK92" s="366"/>
    </row>
    <row r="93" spans="1:37" ht="24.75" customHeight="1">
      <c r="A93" s="402">
        <v>37</v>
      </c>
      <c r="B93" s="346" t="s">
        <v>1514</v>
      </c>
      <c r="C93" s="340" t="s">
        <v>453</v>
      </c>
      <c r="D93" s="371" t="s">
        <v>637</v>
      </c>
      <c r="E93" s="372">
        <v>729949</v>
      </c>
      <c r="F93" s="342">
        <v>2554818</v>
      </c>
      <c r="G93" s="373">
        <v>1824870</v>
      </c>
      <c r="H93" s="342">
        <v>182487000</v>
      </c>
      <c r="I93" s="341" t="s">
        <v>1711</v>
      </c>
      <c r="J93" s="405" t="s">
        <v>1714</v>
      </c>
      <c r="K93" s="366"/>
      <c r="L93" s="366"/>
      <c r="M93" s="366"/>
      <c r="N93" s="366"/>
      <c r="O93" s="366"/>
      <c r="P93" s="366"/>
      <c r="Q93" s="366"/>
      <c r="R93" s="366"/>
      <c r="S93" s="366"/>
      <c r="T93" s="366"/>
      <c r="U93" s="366"/>
      <c r="V93" s="366"/>
      <c r="W93" s="366"/>
      <c r="X93" s="366"/>
      <c r="Y93" s="366"/>
      <c r="Z93" s="366"/>
      <c r="AA93" s="366"/>
      <c r="AB93" s="366"/>
      <c r="AC93" s="366"/>
      <c r="AD93" s="366"/>
      <c r="AE93" s="366"/>
      <c r="AF93" s="366"/>
      <c r="AG93" s="366"/>
      <c r="AH93" s="366"/>
      <c r="AI93" s="366"/>
      <c r="AJ93" s="366"/>
      <c r="AK93" s="366"/>
    </row>
    <row r="94" spans="1:37" ht="24.75" customHeight="1">
      <c r="A94" s="400">
        <v>38</v>
      </c>
      <c r="B94" s="389" t="s">
        <v>1715</v>
      </c>
      <c r="C94" s="388" t="s">
        <v>446</v>
      </c>
      <c r="D94" s="390" t="s">
        <v>635</v>
      </c>
      <c r="E94" s="391">
        <v>5940001</v>
      </c>
      <c r="F94" s="392">
        <v>8910000</v>
      </c>
      <c r="G94" s="393">
        <v>2970000</v>
      </c>
      <c r="H94" s="379">
        <v>297000000</v>
      </c>
      <c r="I94" s="394" t="s">
        <v>1339</v>
      </c>
      <c r="J94" s="404" t="s">
        <v>1716</v>
      </c>
      <c r="K94" s="366"/>
      <c r="L94" s="366"/>
      <c r="M94" s="366"/>
      <c r="N94" s="366"/>
      <c r="O94" s="366"/>
      <c r="P94" s="366"/>
      <c r="Q94" s="366"/>
      <c r="R94" s="366"/>
      <c r="S94" s="366"/>
      <c r="T94" s="366"/>
      <c r="U94" s="366"/>
      <c r="V94" s="366"/>
      <c r="W94" s="366"/>
      <c r="X94" s="366"/>
      <c r="Y94" s="366"/>
      <c r="Z94" s="366"/>
      <c r="AA94" s="366"/>
      <c r="AB94" s="366"/>
      <c r="AC94" s="366"/>
      <c r="AD94" s="366"/>
      <c r="AE94" s="366"/>
      <c r="AF94" s="366"/>
      <c r="AG94" s="366"/>
      <c r="AH94" s="366"/>
      <c r="AI94" s="366"/>
      <c r="AJ94" s="366"/>
      <c r="AK94" s="366"/>
    </row>
    <row r="95" spans="1:37" ht="24.75" customHeight="1">
      <c r="A95" s="402">
        <v>39</v>
      </c>
      <c r="B95" s="346" t="s">
        <v>236</v>
      </c>
      <c r="C95" s="340" t="s">
        <v>936</v>
      </c>
      <c r="D95" s="371" t="s">
        <v>1717</v>
      </c>
      <c r="E95" s="372">
        <v>59694960</v>
      </c>
      <c r="F95" s="342">
        <v>71633951</v>
      </c>
      <c r="G95" s="373">
        <v>11938991.65</v>
      </c>
      <c r="H95" s="342">
        <v>1193899165</v>
      </c>
      <c r="I95" s="341" t="s">
        <v>1711</v>
      </c>
      <c r="J95" s="405" t="s">
        <v>1716</v>
      </c>
      <c r="K95" s="366"/>
      <c r="L95" s="366"/>
      <c r="M95" s="366"/>
      <c r="N95" s="366"/>
      <c r="O95" s="366"/>
      <c r="P95" s="366"/>
      <c r="Q95" s="366"/>
      <c r="R95" s="366"/>
      <c r="S95" s="366"/>
      <c r="T95" s="366"/>
      <c r="U95" s="366"/>
      <c r="V95" s="366"/>
      <c r="W95" s="366"/>
      <c r="X95" s="366"/>
      <c r="Y95" s="366"/>
      <c r="Z95" s="366"/>
      <c r="AA95" s="366"/>
      <c r="AB95" s="366"/>
      <c r="AC95" s="366"/>
      <c r="AD95" s="366"/>
      <c r="AE95" s="366"/>
      <c r="AF95" s="366"/>
      <c r="AG95" s="366"/>
      <c r="AH95" s="366"/>
      <c r="AI95" s="366"/>
      <c r="AJ95" s="366"/>
      <c r="AK95" s="366"/>
    </row>
    <row r="96" spans="1:37" ht="24.75" customHeight="1">
      <c r="A96" s="400">
        <v>40</v>
      </c>
      <c r="B96" s="389" t="s">
        <v>1136</v>
      </c>
      <c r="C96" s="388" t="s">
        <v>449</v>
      </c>
      <c r="D96" s="390" t="s">
        <v>1404</v>
      </c>
      <c r="E96" s="391">
        <v>5779127</v>
      </c>
      <c r="F96" s="392">
        <v>8090776</v>
      </c>
      <c r="G96" s="393">
        <v>2311650</v>
      </c>
      <c r="H96" s="379">
        <v>231165000</v>
      </c>
      <c r="I96" s="394" t="s">
        <v>1432</v>
      </c>
      <c r="J96" s="404" t="s">
        <v>1718</v>
      </c>
      <c r="K96" s="366"/>
      <c r="L96" s="366"/>
      <c r="M96" s="366"/>
      <c r="N96" s="366"/>
      <c r="O96" s="366"/>
      <c r="P96" s="366"/>
      <c r="Q96" s="366"/>
      <c r="R96" s="366"/>
      <c r="S96" s="366"/>
      <c r="T96" s="366"/>
      <c r="U96" s="366"/>
      <c r="V96" s="366"/>
      <c r="W96" s="366"/>
      <c r="X96" s="366"/>
      <c r="Y96" s="366"/>
      <c r="Z96" s="366"/>
      <c r="AA96" s="366"/>
      <c r="AB96" s="366"/>
      <c r="AC96" s="366"/>
      <c r="AD96" s="366"/>
      <c r="AE96" s="366"/>
      <c r="AF96" s="366"/>
      <c r="AG96" s="366"/>
      <c r="AH96" s="366"/>
      <c r="AI96" s="366"/>
      <c r="AJ96" s="366"/>
      <c r="AK96" s="366"/>
    </row>
    <row r="97" spans="1:37" ht="24.75" customHeight="1">
      <c r="A97" s="402">
        <v>41</v>
      </c>
      <c r="B97" s="346" t="s">
        <v>1401</v>
      </c>
      <c r="C97" s="340" t="s">
        <v>446</v>
      </c>
      <c r="D97" s="371" t="s">
        <v>1394</v>
      </c>
      <c r="E97" s="372">
        <v>6414211</v>
      </c>
      <c r="F97" s="342">
        <v>8659184</v>
      </c>
      <c r="G97" s="373">
        <v>2244973.5</v>
      </c>
      <c r="H97" s="342">
        <v>224497350</v>
      </c>
      <c r="I97" s="341" t="s">
        <v>1292</v>
      </c>
      <c r="J97" s="405" t="s">
        <v>1719</v>
      </c>
      <c r="K97" s="366"/>
      <c r="L97" s="366"/>
      <c r="M97" s="366"/>
      <c r="N97" s="366"/>
      <c r="O97" s="366"/>
      <c r="P97" s="366"/>
      <c r="Q97" s="366"/>
      <c r="R97" s="366"/>
      <c r="S97" s="366"/>
      <c r="T97" s="366"/>
      <c r="U97" s="366"/>
      <c r="V97" s="366"/>
      <c r="W97" s="366"/>
      <c r="X97" s="366"/>
      <c r="Y97" s="366"/>
      <c r="Z97" s="366"/>
      <c r="AA97" s="366"/>
      <c r="AB97" s="366"/>
      <c r="AC97" s="366"/>
      <c r="AD97" s="366"/>
      <c r="AE97" s="366"/>
      <c r="AF97" s="366"/>
      <c r="AG97" s="366"/>
      <c r="AH97" s="366"/>
      <c r="AI97" s="366"/>
      <c r="AJ97" s="366"/>
      <c r="AK97" s="366"/>
    </row>
    <row r="98" spans="1:37" ht="24.75" customHeight="1">
      <c r="A98" s="400">
        <v>42</v>
      </c>
      <c r="B98" s="389" t="s">
        <v>1535</v>
      </c>
      <c r="C98" s="388" t="s">
        <v>1600</v>
      </c>
      <c r="D98" s="390" t="s">
        <v>648</v>
      </c>
      <c r="E98" s="391">
        <v>777601</v>
      </c>
      <c r="F98" s="392">
        <v>1010880</v>
      </c>
      <c r="G98" s="393">
        <v>233280</v>
      </c>
      <c r="H98" s="379">
        <v>23328000</v>
      </c>
      <c r="I98" s="394" t="s">
        <v>1290</v>
      </c>
      <c r="J98" s="404" t="s">
        <v>1719</v>
      </c>
      <c r="K98" s="366"/>
      <c r="L98" s="366"/>
      <c r="M98" s="366"/>
      <c r="N98" s="366"/>
      <c r="O98" s="366"/>
      <c r="P98" s="366"/>
      <c r="Q98" s="366"/>
      <c r="R98" s="366"/>
      <c r="S98" s="366"/>
      <c r="T98" s="366"/>
      <c r="U98" s="366"/>
      <c r="V98" s="366"/>
      <c r="W98" s="366"/>
      <c r="X98" s="366"/>
      <c r="Y98" s="366"/>
      <c r="Z98" s="366"/>
      <c r="AA98" s="366"/>
      <c r="AB98" s="366"/>
      <c r="AC98" s="366"/>
      <c r="AD98" s="366"/>
      <c r="AE98" s="366"/>
      <c r="AF98" s="366"/>
      <c r="AG98" s="366"/>
      <c r="AH98" s="366"/>
      <c r="AI98" s="366"/>
      <c r="AJ98" s="366"/>
      <c r="AK98" s="366"/>
    </row>
    <row r="99" spans="1:37" ht="24.75" customHeight="1">
      <c r="A99" s="402">
        <v>43</v>
      </c>
      <c r="B99" s="346" t="s">
        <v>1563</v>
      </c>
      <c r="C99" s="340" t="s">
        <v>1600</v>
      </c>
      <c r="D99" s="371" t="s">
        <v>1720</v>
      </c>
      <c r="E99" s="372">
        <v>3599501</v>
      </c>
      <c r="F99" s="342">
        <v>5759200</v>
      </c>
      <c r="G99" s="373">
        <v>2159700</v>
      </c>
      <c r="H99" s="342">
        <v>215970000</v>
      </c>
      <c r="I99" s="341" t="s">
        <v>1711</v>
      </c>
      <c r="J99" s="405" t="s">
        <v>1721</v>
      </c>
      <c r="K99" s="366"/>
      <c r="L99" s="366"/>
      <c r="M99" s="366"/>
      <c r="N99" s="366"/>
      <c r="O99" s="366"/>
      <c r="P99" s="366"/>
      <c r="Q99" s="366"/>
      <c r="R99" s="366"/>
      <c r="S99" s="366"/>
      <c r="T99" s="366"/>
      <c r="U99" s="366"/>
      <c r="V99" s="366"/>
      <c r="W99" s="366"/>
      <c r="X99" s="366"/>
      <c r="Y99" s="366"/>
      <c r="Z99" s="366"/>
      <c r="AA99" s="366"/>
      <c r="AB99" s="366"/>
      <c r="AC99" s="366"/>
      <c r="AD99" s="366"/>
      <c r="AE99" s="366"/>
      <c r="AF99" s="366"/>
      <c r="AG99" s="366"/>
      <c r="AH99" s="366"/>
      <c r="AI99" s="366"/>
      <c r="AJ99" s="366"/>
      <c r="AK99" s="366"/>
    </row>
    <row r="100" spans="1:37" ht="24.75" customHeight="1">
      <c r="A100" s="400">
        <v>44</v>
      </c>
      <c r="B100" s="389" t="s">
        <v>1370</v>
      </c>
      <c r="C100" s="388" t="s">
        <v>446</v>
      </c>
      <c r="D100" s="390" t="s">
        <v>1722</v>
      </c>
      <c r="E100" s="391">
        <v>6894026</v>
      </c>
      <c r="F100" s="392">
        <v>10060703</v>
      </c>
      <c r="G100" s="393">
        <v>3166677.63</v>
      </c>
      <c r="H100" s="379">
        <v>316667763</v>
      </c>
      <c r="I100" s="394" t="s">
        <v>1337</v>
      </c>
      <c r="J100" s="404" t="s">
        <v>1723</v>
      </c>
      <c r="K100" s="366"/>
      <c r="L100" s="366"/>
      <c r="M100" s="366"/>
      <c r="N100" s="366"/>
      <c r="O100" s="366"/>
      <c r="P100" s="366"/>
      <c r="Q100" s="366"/>
      <c r="R100" s="366"/>
      <c r="S100" s="366"/>
      <c r="T100" s="366"/>
      <c r="U100" s="366"/>
      <c r="V100" s="366"/>
      <c r="W100" s="366"/>
      <c r="X100" s="366"/>
      <c r="Y100" s="366"/>
      <c r="Z100" s="366"/>
      <c r="AA100" s="366"/>
      <c r="AB100" s="366"/>
      <c r="AC100" s="366"/>
      <c r="AD100" s="366"/>
      <c r="AE100" s="366"/>
      <c r="AF100" s="366"/>
      <c r="AG100" s="366"/>
      <c r="AH100" s="366"/>
      <c r="AI100" s="366"/>
      <c r="AJ100" s="366"/>
      <c r="AK100" s="366"/>
    </row>
    <row r="101" spans="1:37" ht="24.75" customHeight="1">
      <c r="A101" s="402">
        <v>45</v>
      </c>
      <c r="B101" s="346" t="s">
        <v>1724</v>
      </c>
      <c r="C101" s="340" t="s">
        <v>449</v>
      </c>
      <c r="D101" s="371" t="s">
        <v>1725</v>
      </c>
      <c r="E101" s="372">
        <v>4744091</v>
      </c>
      <c r="F101" s="342">
        <v>5930113</v>
      </c>
      <c r="G101" s="373">
        <v>1186022.47</v>
      </c>
      <c r="H101" s="342">
        <v>118602247</v>
      </c>
      <c r="I101" s="341" t="s">
        <v>1337</v>
      </c>
      <c r="J101" s="405" t="s">
        <v>1726</v>
      </c>
      <c r="K101" s="366"/>
      <c r="L101" s="366"/>
      <c r="M101" s="366"/>
      <c r="N101" s="366"/>
      <c r="O101" s="366"/>
      <c r="P101" s="366"/>
      <c r="Q101" s="366"/>
      <c r="R101" s="366"/>
      <c r="S101" s="366"/>
      <c r="T101" s="366"/>
      <c r="U101" s="366"/>
      <c r="V101" s="366"/>
      <c r="W101" s="366"/>
      <c r="X101" s="366"/>
      <c r="Y101" s="366"/>
      <c r="Z101" s="366"/>
      <c r="AA101" s="366"/>
      <c r="AB101" s="366"/>
      <c r="AC101" s="366"/>
      <c r="AD101" s="366"/>
      <c r="AE101" s="366"/>
      <c r="AF101" s="366"/>
      <c r="AG101" s="366"/>
      <c r="AH101" s="366"/>
      <c r="AI101" s="366"/>
      <c r="AJ101" s="366"/>
      <c r="AK101" s="366"/>
    </row>
    <row r="102" spans="1:37" ht="24.75" customHeight="1">
      <c r="A102" s="400">
        <v>46</v>
      </c>
      <c r="B102" s="389" t="s">
        <v>1398</v>
      </c>
      <c r="C102" s="388" t="s">
        <v>1600</v>
      </c>
      <c r="D102" s="390" t="s">
        <v>633</v>
      </c>
      <c r="E102" s="391">
        <v>450001</v>
      </c>
      <c r="F102" s="392">
        <v>900000</v>
      </c>
      <c r="G102" s="393">
        <v>450000</v>
      </c>
      <c r="H102" s="379">
        <v>45000000</v>
      </c>
      <c r="I102" s="394" t="s">
        <v>1711</v>
      </c>
      <c r="J102" s="404" t="s">
        <v>1727</v>
      </c>
      <c r="K102" s="366"/>
      <c r="L102" s="366"/>
      <c r="M102" s="366"/>
      <c r="N102" s="366"/>
      <c r="O102" s="366"/>
      <c r="P102" s="366"/>
      <c r="Q102" s="366"/>
      <c r="R102" s="366"/>
      <c r="S102" s="366"/>
      <c r="T102" s="366"/>
      <c r="U102" s="366"/>
      <c r="V102" s="366"/>
      <c r="W102" s="366"/>
      <c r="X102" s="366"/>
      <c r="Y102" s="366"/>
      <c r="Z102" s="366"/>
      <c r="AA102" s="366"/>
      <c r="AB102" s="366"/>
      <c r="AC102" s="366"/>
      <c r="AD102" s="366"/>
      <c r="AE102" s="366"/>
      <c r="AF102" s="366"/>
      <c r="AG102" s="366"/>
      <c r="AH102" s="366"/>
      <c r="AI102" s="366"/>
      <c r="AJ102" s="366"/>
      <c r="AK102" s="366"/>
    </row>
    <row r="103" spans="1:37" ht="24.75" customHeight="1">
      <c r="A103" s="402">
        <v>47</v>
      </c>
      <c r="B103" s="346" t="s">
        <v>1728</v>
      </c>
      <c r="C103" s="340" t="s">
        <v>446</v>
      </c>
      <c r="D103" s="371" t="s">
        <v>1388</v>
      </c>
      <c r="E103" s="372">
        <v>16560797</v>
      </c>
      <c r="F103" s="342">
        <v>26497274</v>
      </c>
      <c r="G103" s="373">
        <v>9936477.5</v>
      </c>
      <c r="H103" s="342">
        <v>993647750</v>
      </c>
      <c r="I103" s="341" t="s">
        <v>1711</v>
      </c>
      <c r="J103" s="405" t="s">
        <v>1729</v>
      </c>
      <c r="K103" s="366"/>
      <c r="L103" s="366"/>
      <c r="M103" s="366"/>
      <c r="N103" s="366"/>
      <c r="O103" s="366"/>
      <c r="P103" s="366"/>
      <c r="Q103" s="366"/>
      <c r="R103" s="366"/>
      <c r="S103" s="366"/>
      <c r="T103" s="366"/>
      <c r="U103" s="366"/>
      <c r="V103" s="366"/>
      <c r="W103" s="366"/>
      <c r="X103" s="366"/>
      <c r="Y103" s="366"/>
      <c r="Z103" s="366"/>
      <c r="AA103" s="366"/>
      <c r="AB103" s="366"/>
      <c r="AC103" s="366"/>
      <c r="AD103" s="366"/>
      <c r="AE103" s="366"/>
      <c r="AF103" s="366"/>
      <c r="AG103" s="366"/>
      <c r="AH103" s="366"/>
      <c r="AI103" s="366"/>
      <c r="AJ103" s="366"/>
      <c r="AK103" s="366"/>
    </row>
    <row r="104" spans="1:37" ht="24.75" customHeight="1">
      <c r="A104" s="400">
        <v>48</v>
      </c>
      <c r="B104" s="389" t="s">
        <v>1730</v>
      </c>
      <c r="C104" s="388" t="s">
        <v>1600</v>
      </c>
      <c r="D104" s="390" t="s">
        <v>633</v>
      </c>
      <c r="E104" s="391">
        <v>766465</v>
      </c>
      <c r="F104" s="392">
        <v>1532928</v>
      </c>
      <c r="G104" s="393">
        <v>766463.15</v>
      </c>
      <c r="H104" s="379">
        <v>76646315</v>
      </c>
      <c r="I104" s="394" t="s">
        <v>1292</v>
      </c>
      <c r="J104" s="404" t="s">
        <v>1731</v>
      </c>
      <c r="K104" s="366"/>
      <c r="L104" s="366"/>
      <c r="M104" s="366"/>
      <c r="N104" s="366"/>
      <c r="O104" s="366"/>
      <c r="P104" s="366"/>
      <c r="Q104" s="366"/>
      <c r="R104" s="366"/>
      <c r="S104" s="366"/>
      <c r="T104" s="366"/>
      <c r="U104" s="366"/>
      <c r="V104" s="366"/>
      <c r="W104" s="366"/>
      <c r="X104" s="366"/>
      <c r="Y104" s="366"/>
      <c r="Z104" s="366"/>
      <c r="AA104" s="366"/>
      <c r="AB104" s="366"/>
      <c r="AC104" s="366"/>
      <c r="AD104" s="366"/>
      <c r="AE104" s="366"/>
      <c r="AF104" s="366"/>
      <c r="AG104" s="366"/>
      <c r="AH104" s="366"/>
      <c r="AI104" s="366"/>
      <c r="AJ104" s="366"/>
      <c r="AK104" s="366"/>
    </row>
    <row r="105" spans="1:37" ht="24.75" customHeight="1">
      <c r="A105" s="402">
        <v>49</v>
      </c>
      <c r="B105" s="346" t="s">
        <v>1732</v>
      </c>
      <c r="C105" s="340" t="s">
        <v>1600</v>
      </c>
      <c r="D105" s="371" t="s">
        <v>633</v>
      </c>
      <c r="E105" s="372">
        <v>1224980</v>
      </c>
      <c r="F105" s="342">
        <v>2449957</v>
      </c>
      <c r="G105" s="373">
        <v>1224977.6</v>
      </c>
      <c r="H105" s="342">
        <v>122497760.00000001</v>
      </c>
      <c r="I105" s="341" t="s">
        <v>1292</v>
      </c>
      <c r="J105" s="405" t="s">
        <v>1655</v>
      </c>
      <c r="K105" s="366"/>
      <c r="L105" s="366"/>
      <c r="M105" s="366"/>
      <c r="N105" s="366"/>
      <c r="O105" s="366"/>
      <c r="P105" s="366"/>
      <c r="Q105" s="366"/>
      <c r="R105" s="366"/>
      <c r="S105" s="366"/>
      <c r="T105" s="366"/>
      <c r="U105" s="366"/>
      <c r="V105" s="366"/>
      <c r="W105" s="366"/>
      <c r="X105" s="366"/>
      <c r="Y105" s="366"/>
      <c r="Z105" s="366"/>
      <c r="AA105" s="366"/>
      <c r="AB105" s="366"/>
      <c r="AC105" s="366"/>
      <c r="AD105" s="366"/>
      <c r="AE105" s="366"/>
      <c r="AF105" s="366"/>
      <c r="AG105" s="366"/>
      <c r="AH105" s="366"/>
      <c r="AI105" s="366"/>
      <c r="AJ105" s="366"/>
      <c r="AK105" s="366"/>
    </row>
    <row r="106" spans="1:37" ht="24.75" customHeight="1">
      <c r="A106" s="400">
        <v>50</v>
      </c>
      <c r="B106" s="389" t="s">
        <v>1298</v>
      </c>
      <c r="C106" s="388" t="s">
        <v>1600</v>
      </c>
      <c r="D106" s="390" t="s">
        <v>635</v>
      </c>
      <c r="E106" s="391">
        <v>379201</v>
      </c>
      <c r="F106" s="392">
        <v>568800</v>
      </c>
      <c r="G106" s="393">
        <v>189600</v>
      </c>
      <c r="H106" s="392">
        <v>18960000</v>
      </c>
      <c r="I106" s="394" t="s">
        <v>1711</v>
      </c>
      <c r="J106" s="404" t="s">
        <v>1655</v>
      </c>
      <c r="K106" s="366"/>
      <c r="L106" s="366"/>
      <c r="M106" s="366"/>
      <c r="N106" s="366"/>
      <c r="O106" s="366"/>
      <c r="P106" s="366"/>
      <c r="Q106" s="366"/>
      <c r="R106" s="366"/>
      <c r="S106" s="366"/>
      <c r="T106" s="366"/>
      <c r="U106" s="366"/>
      <c r="V106" s="366"/>
      <c r="W106" s="366"/>
      <c r="X106" s="366"/>
      <c r="Y106" s="366"/>
      <c r="Z106" s="366"/>
      <c r="AA106" s="366"/>
      <c r="AB106" s="366"/>
      <c r="AC106" s="366"/>
      <c r="AD106" s="366"/>
      <c r="AE106" s="366"/>
      <c r="AF106" s="366"/>
      <c r="AG106" s="366"/>
      <c r="AH106" s="366"/>
      <c r="AI106" s="366"/>
      <c r="AJ106" s="366"/>
      <c r="AK106" s="366"/>
    </row>
    <row r="107" spans="1:37" ht="24.75" customHeight="1">
      <c r="A107" s="402">
        <v>51</v>
      </c>
      <c r="B107" s="346" t="s">
        <v>1733</v>
      </c>
      <c r="C107" s="340" t="s">
        <v>446</v>
      </c>
      <c r="D107" s="371" t="s">
        <v>1128</v>
      </c>
      <c r="E107" s="372">
        <v>5400001</v>
      </c>
      <c r="F107" s="342">
        <v>9720000</v>
      </c>
      <c r="G107" s="373">
        <v>4320000</v>
      </c>
      <c r="H107" s="342">
        <v>432000000</v>
      </c>
      <c r="I107" s="341" t="s">
        <v>1296</v>
      </c>
      <c r="J107" s="405" t="s">
        <v>1734</v>
      </c>
      <c r="K107" s="366"/>
      <c r="L107" s="366"/>
      <c r="M107" s="366"/>
      <c r="N107" s="366"/>
      <c r="O107" s="366"/>
      <c r="P107" s="366"/>
      <c r="Q107" s="366"/>
      <c r="R107" s="366"/>
      <c r="S107" s="366"/>
      <c r="T107" s="366"/>
      <c r="U107" s="366"/>
      <c r="V107" s="366"/>
      <c r="W107" s="366"/>
      <c r="X107" s="366"/>
      <c r="Y107" s="366"/>
      <c r="Z107" s="366"/>
      <c r="AA107" s="366"/>
      <c r="AB107" s="366"/>
      <c r="AC107" s="366"/>
      <c r="AD107" s="366"/>
      <c r="AE107" s="366"/>
      <c r="AF107" s="366"/>
      <c r="AG107" s="366"/>
      <c r="AH107" s="366"/>
      <c r="AI107" s="366"/>
      <c r="AJ107" s="366"/>
      <c r="AK107" s="366"/>
    </row>
    <row r="108" spans="1:37" ht="24.75" customHeight="1">
      <c r="A108" s="400">
        <v>52</v>
      </c>
      <c r="B108" s="389" t="s">
        <v>1735</v>
      </c>
      <c r="C108" s="388" t="s">
        <v>449</v>
      </c>
      <c r="D108" s="390" t="s">
        <v>1736</v>
      </c>
      <c r="E108" s="391">
        <v>2100001</v>
      </c>
      <c r="F108" s="392">
        <v>8001000</v>
      </c>
      <c r="G108" s="393">
        <v>5901000</v>
      </c>
      <c r="H108" s="392">
        <v>590100000</v>
      </c>
      <c r="I108" s="394" t="s">
        <v>1432</v>
      </c>
      <c r="J108" s="404" t="s">
        <v>1638</v>
      </c>
      <c r="K108" s="366"/>
      <c r="L108" s="366"/>
      <c r="M108" s="366"/>
      <c r="N108" s="366"/>
      <c r="O108" s="366"/>
      <c r="P108" s="366"/>
      <c r="Q108" s="366"/>
      <c r="R108" s="366"/>
      <c r="S108" s="366"/>
      <c r="T108" s="366"/>
      <c r="U108" s="366"/>
      <c r="V108" s="366"/>
      <c r="W108" s="366"/>
      <c r="X108" s="366"/>
      <c r="Y108" s="366"/>
      <c r="Z108" s="366"/>
      <c r="AA108" s="366"/>
      <c r="AB108" s="366"/>
      <c r="AC108" s="366"/>
      <c r="AD108" s="366"/>
      <c r="AE108" s="366"/>
      <c r="AF108" s="366"/>
      <c r="AG108" s="366"/>
      <c r="AH108" s="366"/>
      <c r="AI108" s="366"/>
      <c r="AJ108" s="366"/>
      <c r="AK108" s="366"/>
    </row>
    <row r="109" spans="1:37" ht="24.75" customHeight="1">
      <c r="A109" s="402">
        <v>53</v>
      </c>
      <c r="B109" s="346" t="s">
        <v>1737</v>
      </c>
      <c r="C109" s="340" t="s">
        <v>936</v>
      </c>
      <c r="D109" s="371" t="s">
        <v>635</v>
      </c>
      <c r="E109" s="372">
        <v>46790583</v>
      </c>
      <c r="F109" s="342">
        <v>70185873</v>
      </c>
      <c r="G109" s="373">
        <v>23395291</v>
      </c>
      <c r="H109" s="342">
        <v>2339529100</v>
      </c>
      <c r="I109" s="341" t="s">
        <v>1432</v>
      </c>
      <c r="J109" s="405" t="s">
        <v>1738</v>
      </c>
      <c r="K109" s="366"/>
      <c r="L109" s="366"/>
      <c r="M109" s="366"/>
      <c r="N109" s="366"/>
      <c r="O109" s="366"/>
      <c r="P109" s="366"/>
      <c r="Q109" s="366"/>
      <c r="R109" s="366"/>
      <c r="S109" s="366"/>
      <c r="T109" s="366"/>
      <c r="U109" s="366"/>
      <c r="V109" s="366"/>
      <c r="W109" s="366"/>
      <c r="X109" s="366"/>
      <c r="Y109" s="366"/>
      <c r="Z109" s="366"/>
      <c r="AA109" s="366"/>
      <c r="AB109" s="366"/>
      <c r="AC109" s="366"/>
      <c r="AD109" s="366"/>
      <c r="AE109" s="366"/>
      <c r="AF109" s="366"/>
      <c r="AG109" s="366"/>
      <c r="AH109" s="366"/>
      <c r="AI109" s="366"/>
      <c r="AJ109" s="366"/>
      <c r="AK109" s="366"/>
    </row>
    <row r="110" spans="1:37" ht="24.75" customHeight="1">
      <c r="A110" s="400">
        <v>54</v>
      </c>
      <c r="B110" s="389" t="s">
        <v>1739</v>
      </c>
      <c r="C110" s="388" t="s">
        <v>1600</v>
      </c>
      <c r="D110" s="390" t="s">
        <v>637</v>
      </c>
      <c r="E110" s="391">
        <v>240001</v>
      </c>
      <c r="F110" s="392">
        <v>840000</v>
      </c>
      <c r="G110" s="393">
        <v>600000</v>
      </c>
      <c r="H110" s="392">
        <v>60000000</v>
      </c>
      <c r="I110" s="394" t="s">
        <v>1292</v>
      </c>
      <c r="J110" s="404" t="s">
        <v>1647</v>
      </c>
      <c r="K110" s="366"/>
      <c r="L110" s="366"/>
      <c r="M110" s="366"/>
      <c r="N110" s="366"/>
      <c r="O110" s="366"/>
      <c r="P110" s="366"/>
      <c r="Q110" s="366"/>
      <c r="R110" s="366"/>
      <c r="S110" s="366"/>
      <c r="T110" s="366"/>
      <c r="U110" s="366"/>
      <c r="V110" s="366"/>
      <c r="W110" s="366"/>
      <c r="X110" s="366"/>
      <c r="Y110" s="366"/>
      <c r="Z110" s="366"/>
      <c r="AA110" s="366"/>
      <c r="AB110" s="366"/>
      <c r="AC110" s="366"/>
      <c r="AD110" s="366"/>
      <c r="AE110" s="366"/>
      <c r="AF110" s="366"/>
      <c r="AG110" s="366"/>
      <c r="AH110" s="366"/>
      <c r="AI110" s="366"/>
      <c r="AJ110" s="366"/>
      <c r="AK110" s="366"/>
    </row>
    <row r="111" spans="1:37" ht="24.75" customHeight="1" thickBot="1">
      <c r="A111" s="402">
        <v>55</v>
      </c>
      <c r="B111" s="346" t="s">
        <v>1740</v>
      </c>
      <c r="C111" s="340" t="s">
        <v>449</v>
      </c>
      <c r="D111" s="371" t="s">
        <v>1741</v>
      </c>
      <c r="E111" s="372">
        <v>1500001</v>
      </c>
      <c r="F111" s="342">
        <v>4000000</v>
      </c>
      <c r="G111" s="373">
        <v>2500000</v>
      </c>
      <c r="H111" s="342">
        <v>250000000</v>
      </c>
      <c r="I111" s="341" t="s">
        <v>1742</v>
      </c>
      <c r="J111" s="405" t="s">
        <v>1647</v>
      </c>
      <c r="K111" s="366"/>
      <c r="L111" s="366"/>
      <c r="M111" s="366"/>
      <c r="N111" s="366"/>
      <c r="O111" s="366"/>
      <c r="P111" s="366"/>
      <c r="Q111" s="366"/>
      <c r="R111" s="366"/>
      <c r="S111" s="366"/>
      <c r="T111" s="366"/>
      <c r="U111" s="366"/>
      <c r="V111" s="366"/>
      <c r="W111" s="366"/>
      <c r="X111" s="366"/>
      <c r="Y111" s="366"/>
      <c r="Z111" s="366"/>
      <c r="AA111" s="366"/>
      <c r="AB111" s="366"/>
      <c r="AC111" s="366"/>
      <c r="AD111" s="366"/>
      <c r="AE111" s="366"/>
      <c r="AF111" s="366"/>
      <c r="AG111" s="366"/>
      <c r="AH111" s="366"/>
      <c r="AI111" s="366"/>
      <c r="AJ111" s="366"/>
      <c r="AK111" s="366"/>
    </row>
    <row r="112" spans="1:37" ht="14.25" thickBot="1" thickTop="1">
      <c r="A112" s="406"/>
      <c r="B112" s="599"/>
      <c r="C112" s="408"/>
      <c r="D112" s="600"/>
      <c r="E112" s="601"/>
      <c r="F112" s="602" t="s">
        <v>39</v>
      </c>
      <c r="G112" s="603">
        <v>257041886.755</v>
      </c>
      <c r="H112" s="604">
        <v>25704188675.5</v>
      </c>
      <c r="I112" s="605"/>
      <c r="J112" s="606"/>
      <c r="K112" s="366"/>
      <c r="L112" s="366"/>
      <c r="M112" s="366"/>
      <c r="N112" s="366"/>
      <c r="O112" s="366"/>
      <c r="P112" s="366"/>
      <c r="Q112" s="366"/>
      <c r="R112" s="366"/>
      <c r="S112" s="366"/>
      <c r="T112" s="366"/>
      <c r="U112" s="366"/>
      <c r="V112" s="366"/>
      <c r="W112" s="366"/>
      <c r="X112" s="366"/>
      <c r="Y112" s="366"/>
      <c r="Z112" s="366"/>
      <c r="AA112" s="366"/>
      <c r="AB112" s="366"/>
      <c r="AC112" s="366"/>
      <c r="AD112" s="366"/>
      <c r="AE112" s="366"/>
      <c r="AF112" s="366"/>
      <c r="AG112" s="366"/>
      <c r="AH112" s="366"/>
      <c r="AI112" s="366"/>
      <c r="AJ112" s="366"/>
      <c r="AK112" s="366"/>
    </row>
    <row r="113" spans="1:37" ht="13.5" thickTop="1">
      <c r="A113" s="340"/>
      <c r="B113" s="382"/>
      <c r="C113" s="340"/>
      <c r="D113" s="383"/>
      <c r="E113" s="384"/>
      <c r="F113" s="385"/>
      <c r="G113" s="607"/>
      <c r="H113" s="342"/>
      <c r="I113" s="608"/>
      <c r="J113" s="609"/>
      <c r="K113" s="366"/>
      <c r="L113" s="366"/>
      <c r="M113" s="366"/>
      <c r="N113" s="366"/>
      <c r="O113" s="366"/>
      <c r="P113" s="366"/>
      <c r="Q113" s="366"/>
      <c r="R113" s="366"/>
      <c r="S113" s="366"/>
      <c r="T113" s="366"/>
      <c r="U113" s="366"/>
      <c r="V113" s="366"/>
      <c r="W113" s="366"/>
      <c r="X113" s="366"/>
      <c r="Y113" s="366"/>
      <c r="Z113" s="366"/>
      <c r="AA113" s="366"/>
      <c r="AB113" s="366"/>
      <c r="AC113" s="366"/>
      <c r="AD113" s="366"/>
      <c r="AE113" s="366"/>
      <c r="AF113" s="366"/>
      <c r="AG113" s="366"/>
      <c r="AH113" s="366"/>
      <c r="AI113" s="366"/>
      <c r="AJ113" s="366"/>
      <c r="AK113" s="366"/>
    </row>
    <row r="114" spans="1:37" ht="12.75">
      <c r="A114" s="340"/>
      <c r="B114" s="382"/>
      <c r="C114" s="340"/>
      <c r="D114" s="383"/>
      <c r="E114" s="384"/>
      <c r="F114" s="385"/>
      <c r="G114" s="607"/>
      <c r="H114" s="342"/>
      <c r="I114" s="608"/>
      <c r="J114" s="609"/>
      <c r="K114" s="366"/>
      <c r="L114" s="366"/>
      <c r="M114" s="366"/>
      <c r="N114" s="366"/>
      <c r="O114" s="366"/>
      <c r="P114" s="366"/>
      <c r="Q114" s="366"/>
      <c r="R114" s="366"/>
      <c r="S114" s="366"/>
      <c r="T114" s="366"/>
      <c r="U114" s="366"/>
      <c r="V114" s="366"/>
      <c r="W114" s="366"/>
      <c r="X114" s="366"/>
      <c r="Y114" s="366"/>
      <c r="Z114" s="366"/>
      <c r="AA114" s="366"/>
      <c r="AB114" s="366"/>
      <c r="AC114" s="366"/>
      <c r="AD114" s="366"/>
      <c r="AE114" s="366"/>
      <c r="AF114" s="366"/>
      <c r="AG114" s="366"/>
      <c r="AH114" s="366"/>
      <c r="AI114" s="366"/>
      <c r="AJ114" s="366"/>
      <c r="AK114" s="366"/>
    </row>
    <row r="115" spans="1:37" ht="15" customHeight="1">
      <c r="A115" s="760" t="s">
        <v>1439</v>
      </c>
      <c r="B115" s="761"/>
      <c r="C115" s="761"/>
      <c r="D115" s="761"/>
      <c r="E115" s="761"/>
      <c r="F115" s="761"/>
      <c r="G115" s="761"/>
      <c r="H115" s="761"/>
      <c r="I115" s="761"/>
      <c r="J115" s="761"/>
      <c r="K115" s="366"/>
      <c r="L115" s="366"/>
      <c r="M115" s="366"/>
      <c r="N115" s="366"/>
      <c r="O115" s="366"/>
      <c r="P115" s="366"/>
      <c r="Q115" s="366"/>
      <c r="R115" s="366"/>
      <c r="S115" s="366"/>
      <c r="T115" s="366"/>
      <c r="U115" s="366"/>
      <c r="V115" s="366"/>
      <c r="W115" s="366"/>
      <c r="X115" s="366"/>
      <c r="Y115" s="366"/>
      <c r="Z115" s="366"/>
      <c r="AA115" s="366"/>
      <c r="AB115" s="366"/>
      <c r="AC115" s="366"/>
      <c r="AD115" s="366"/>
      <c r="AE115" s="366"/>
      <c r="AF115" s="366"/>
      <c r="AG115" s="366"/>
      <c r="AH115" s="366"/>
      <c r="AI115" s="366"/>
      <c r="AJ115" s="366"/>
      <c r="AK115" s="366"/>
    </row>
    <row r="116" spans="1:37" ht="20.25" customHeight="1" thickBot="1">
      <c r="A116" s="768"/>
      <c r="B116" s="769"/>
      <c r="C116" s="769"/>
      <c r="D116" s="769"/>
      <c r="E116" s="769"/>
      <c r="F116" s="769"/>
      <c r="G116" s="769"/>
      <c r="H116" s="769"/>
      <c r="I116" s="769"/>
      <c r="J116" s="769"/>
      <c r="K116" s="366"/>
      <c r="L116" s="366"/>
      <c r="M116" s="366"/>
      <c r="N116" s="366"/>
      <c r="O116" s="366"/>
      <c r="P116" s="366"/>
      <c r="Q116" s="366"/>
      <c r="R116" s="366"/>
      <c r="S116" s="366"/>
      <c r="T116" s="366"/>
      <c r="U116" s="366"/>
      <c r="V116" s="366"/>
      <c r="W116" s="366"/>
      <c r="X116" s="366"/>
      <c r="Y116" s="366"/>
      <c r="Z116" s="366"/>
      <c r="AA116" s="366"/>
      <c r="AB116" s="366"/>
      <c r="AC116" s="366"/>
      <c r="AD116" s="366"/>
      <c r="AE116" s="366"/>
      <c r="AF116" s="366"/>
      <c r="AG116" s="366"/>
      <c r="AH116" s="366"/>
      <c r="AI116" s="366"/>
      <c r="AJ116" s="366"/>
      <c r="AK116" s="366"/>
    </row>
    <row r="117" spans="1:37" ht="15.75" customHeight="1" thickTop="1">
      <c r="A117" s="746" t="s">
        <v>700</v>
      </c>
      <c r="B117" s="746" t="s">
        <v>1057</v>
      </c>
      <c r="C117" s="746" t="s">
        <v>508</v>
      </c>
      <c r="D117" s="748" t="s">
        <v>1743</v>
      </c>
      <c r="E117" s="610" t="s">
        <v>1440</v>
      </c>
      <c r="F117" s="611" t="s">
        <v>1441</v>
      </c>
      <c r="G117" s="612" t="s">
        <v>1442</v>
      </c>
      <c r="H117" s="770" t="s">
        <v>1443</v>
      </c>
      <c r="I117" s="770" t="s">
        <v>1325</v>
      </c>
      <c r="J117" s="772" t="s">
        <v>1133</v>
      </c>
      <c r="K117" s="366"/>
      <c r="L117" s="366"/>
      <c r="M117" s="366"/>
      <c r="N117" s="366"/>
      <c r="O117" s="366"/>
      <c r="P117" s="366"/>
      <c r="Q117" s="366"/>
      <c r="R117" s="366"/>
      <c r="S117" s="366"/>
      <c r="T117" s="366"/>
      <c r="U117" s="366"/>
      <c r="V117" s="366"/>
      <c r="W117" s="366"/>
      <c r="X117" s="366"/>
      <c r="Y117" s="366"/>
      <c r="Z117" s="366"/>
      <c r="AA117" s="366"/>
      <c r="AB117" s="366"/>
      <c r="AC117" s="366"/>
      <c r="AD117" s="366"/>
      <c r="AE117" s="366"/>
      <c r="AF117" s="366"/>
      <c r="AG117" s="366"/>
      <c r="AH117" s="366"/>
      <c r="AI117" s="366"/>
      <c r="AJ117" s="366"/>
      <c r="AK117" s="366"/>
    </row>
    <row r="118" spans="1:37" ht="13.5" thickBot="1">
      <c r="A118" s="747"/>
      <c r="B118" s="747"/>
      <c r="C118" s="747"/>
      <c r="D118" s="749"/>
      <c r="E118" s="591" t="s">
        <v>1444</v>
      </c>
      <c r="F118" s="613" t="s">
        <v>900</v>
      </c>
      <c r="G118" s="614" t="s">
        <v>901</v>
      </c>
      <c r="H118" s="771"/>
      <c r="I118" s="771"/>
      <c r="J118" s="773"/>
      <c r="K118" s="366"/>
      <c r="L118" s="366"/>
      <c r="M118" s="366"/>
      <c r="N118" s="366"/>
      <c r="O118" s="366"/>
      <c r="P118" s="366"/>
      <c r="Q118" s="366"/>
      <c r="R118" s="366"/>
      <c r="S118" s="366"/>
      <c r="T118" s="366"/>
      <c r="U118" s="366"/>
      <c r="V118" s="366"/>
      <c r="W118" s="366"/>
      <c r="X118" s="366"/>
      <c r="Y118" s="366"/>
      <c r="Z118" s="366"/>
      <c r="AA118" s="366"/>
      <c r="AB118" s="366"/>
      <c r="AC118" s="366"/>
      <c r="AD118" s="366"/>
      <c r="AE118" s="366"/>
      <c r="AF118" s="366"/>
      <c r="AG118" s="366"/>
      <c r="AH118" s="366"/>
      <c r="AI118" s="366"/>
      <c r="AJ118" s="366"/>
      <c r="AK118" s="366"/>
    </row>
    <row r="119" spans="1:37" ht="13.5" thickTop="1">
      <c r="A119" s="498">
        <v>1</v>
      </c>
      <c r="B119" s="499" t="s">
        <v>1471</v>
      </c>
      <c r="C119" s="500" t="s">
        <v>453</v>
      </c>
      <c r="D119" s="501" t="s">
        <v>1744</v>
      </c>
      <c r="E119" s="616">
        <v>0.1607</v>
      </c>
      <c r="F119" s="502">
        <v>10734561</v>
      </c>
      <c r="G119" s="501">
        <v>12459760</v>
      </c>
      <c r="H119" s="617">
        <v>1725200</v>
      </c>
      <c r="I119" s="618">
        <v>172520000</v>
      </c>
      <c r="J119" s="619" t="s">
        <v>1745</v>
      </c>
      <c r="K119" s="366"/>
      <c r="L119" s="366"/>
      <c r="M119" s="366"/>
      <c r="N119" s="366"/>
      <c r="O119" s="366"/>
      <c r="P119" s="366"/>
      <c r="Q119" s="366"/>
      <c r="R119" s="366"/>
      <c r="S119" s="366"/>
      <c r="T119" s="366"/>
      <c r="U119" s="366"/>
      <c r="V119" s="366"/>
      <c r="W119" s="366"/>
      <c r="X119" s="366"/>
      <c r="Y119" s="366"/>
      <c r="Z119" s="366"/>
      <c r="AA119" s="366"/>
      <c r="AB119" s="366"/>
      <c r="AC119" s="366"/>
      <c r="AD119" s="366"/>
      <c r="AE119" s="366"/>
      <c r="AF119" s="366"/>
      <c r="AG119" s="366"/>
      <c r="AH119" s="366"/>
      <c r="AI119" s="366"/>
      <c r="AJ119" s="366"/>
      <c r="AK119" s="366"/>
    </row>
    <row r="120" spans="1:37" ht="12.75">
      <c r="A120" s="620">
        <v>2</v>
      </c>
      <c r="B120" s="433" t="s">
        <v>1362</v>
      </c>
      <c r="C120" s="434" t="s">
        <v>453</v>
      </c>
      <c r="D120" s="435" t="s">
        <v>1744</v>
      </c>
      <c r="E120" s="437">
        <v>0.2</v>
      </c>
      <c r="F120" s="436">
        <v>2400001</v>
      </c>
      <c r="G120" s="435">
        <v>2640000</v>
      </c>
      <c r="H120" s="621">
        <v>240000</v>
      </c>
      <c r="I120" s="622">
        <v>24000000</v>
      </c>
      <c r="J120" s="623" t="s">
        <v>1664</v>
      </c>
      <c r="K120" s="366"/>
      <c r="L120" s="366"/>
      <c r="M120" s="366"/>
      <c r="N120" s="366"/>
      <c r="O120" s="366"/>
      <c r="P120" s="366"/>
      <c r="Q120" s="366"/>
      <c r="R120" s="366"/>
      <c r="S120" s="366"/>
      <c r="T120" s="366"/>
      <c r="U120" s="366"/>
      <c r="V120" s="366"/>
      <c r="W120" s="366"/>
      <c r="X120" s="366"/>
      <c r="Y120" s="366"/>
      <c r="Z120" s="366"/>
      <c r="AA120" s="366"/>
      <c r="AB120" s="366"/>
      <c r="AC120" s="366"/>
      <c r="AD120" s="366"/>
      <c r="AE120" s="366"/>
      <c r="AF120" s="366"/>
      <c r="AG120" s="366"/>
      <c r="AH120" s="366"/>
      <c r="AI120" s="366"/>
      <c r="AJ120" s="366"/>
      <c r="AK120" s="366"/>
    </row>
    <row r="121" spans="1:37" ht="12.75">
      <c r="A121" s="624">
        <v>3</v>
      </c>
      <c r="B121" s="439" t="s">
        <v>1252</v>
      </c>
      <c r="C121" s="456" t="s">
        <v>449</v>
      </c>
      <c r="D121" s="440" t="s">
        <v>1744</v>
      </c>
      <c r="E121" s="458">
        <v>0.09</v>
      </c>
      <c r="F121" s="457">
        <v>1586311</v>
      </c>
      <c r="G121" s="440">
        <v>1643418</v>
      </c>
      <c r="H121" s="625">
        <v>57108</v>
      </c>
      <c r="I121" s="626">
        <v>5710800</v>
      </c>
      <c r="J121" s="627" t="s">
        <v>1746</v>
      </c>
      <c r="K121" s="366"/>
      <c r="L121" s="366"/>
      <c r="M121" s="366"/>
      <c r="N121" s="366"/>
      <c r="O121" s="366"/>
      <c r="P121" s="366"/>
      <c r="Q121" s="366"/>
      <c r="R121" s="366"/>
      <c r="S121" s="366"/>
      <c r="T121" s="366"/>
      <c r="U121" s="366"/>
      <c r="V121" s="366"/>
      <c r="W121" s="366"/>
      <c r="X121" s="366"/>
      <c r="Y121" s="366"/>
      <c r="Z121" s="366"/>
      <c r="AA121" s="366"/>
      <c r="AB121" s="366"/>
      <c r="AC121" s="366"/>
      <c r="AD121" s="366"/>
      <c r="AE121" s="366"/>
      <c r="AF121" s="366"/>
      <c r="AG121" s="366"/>
      <c r="AH121" s="366"/>
      <c r="AI121" s="366"/>
      <c r="AJ121" s="366"/>
      <c r="AK121" s="366"/>
    </row>
    <row r="122" spans="1:37" ht="12.75">
      <c r="A122" s="620">
        <v>4</v>
      </c>
      <c r="B122" s="433" t="s">
        <v>1747</v>
      </c>
      <c r="C122" s="434" t="s">
        <v>1600</v>
      </c>
      <c r="D122" s="435" t="s">
        <v>1744</v>
      </c>
      <c r="E122" s="437">
        <v>0.2</v>
      </c>
      <c r="F122" s="436">
        <v>200001</v>
      </c>
      <c r="G122" s="435">
        <v>240000</v>
      </c>
      <c r="H122" s="621">
        <v>40000</v>
      </c>
      <c r="I122" s="622">
        <v>4000000</v>
      </c>
      <c r="J122" s="623" t="s">
        <v>1746</v>
      </c>
      <c r="K122" s="366"/>
      <c r="L122" s="366"/>
      <c r="M122" s="366"/>
      <c r="N122" s="366"/>
      <c r="O122" s="366"/>
      <c r="P122" s="366"/>
      <c r="Q122" s="366"/>
      <c r="R122" s="366"/>
      <c r="S122" s="366"/>
      <c r="T122" s="366"/>
      <c r="U122" s="366"/>
      <c r="V122" s="366"/>
      <c r="W122" s="366"/>
      <c r="X122" s="366"/>
      <c r="Y122" s="366"/>
      <c r="Z122" s="366"/>
      <c r="AA122" s="366"/>
      <c r="AB122" s="366"/>
      <c r="AC122" s="366"/>
      <c r="AD122" s="366"/>
      <c r="AE122" s="366"/>
      <c r="AF122" s="366"/>
      <c r="AG122" s="366"/>
      <c r="AH122" s="366"/>
      <c r="AI122" s="366"/>
      <c r="AJ122" s="366"/>
      <c r="AK122" s="366"/>
    </row>
    <row r="123" spans="1:37" ht="12.75">
      <c r="A123" s="624">
        <v>5</v>
      </c>
      <c r="B123" s="439" t="s">
        <v>1748</v>
      </c>
      <c r="C123" s="456" t="s">
        <v>1600</v>
      </c>
      <c r="D123" s="440" t="s">
        <v>1744</v>
      </c>
      <c r="E123" s="458">
        <v>0.65</v>
      </c>
      <c r="F123" s="457">
        <v>500001</v>
      </c>
      <c r="G123" s="440">
        <v>825000</v>
      </c>
      <c r="H123" s="625">
        <v>325000</v>
      </c>
      <c r="I123" s="626">
        <v>32500000</v>
      </c>
      <c r="J123" s="627" t="s">
        <v>1650</v>
      </c>
      <c r="K123" s="366"/>
      <c r="L123" s="366"/>
      <c r="M123" s="366"/>
      <c r="N123" s="366"/>
      <c r="O123" s="366"/>
      <c r="P123" s="366"/>
      <c r="Q123" s="366"/>
      <c r="R123" s="366"/>
      <c r="S123" s="366"/>
      <c r="T123" s="366"/>
      <c r="U123" s="366"/>
      <c r="V123" s="366"/>
      <c r="W123" s="366"/>
      <c r="X123" s="366"/>
      <c r="Y123" s="366"/>
      <c r="Z123" s="366"/>
      <c r="AA123" s="366"/>
      <c r="AB123" s="366"/>
      <c r="AC123" s="366"/>
      <c r="AD123" s="366"/>
      <c r="AE123" s="366"/>
      <c r="AF123" s="366"/>
      <c r="AG123" s="366"/>
      <c r="AH123" s="366"/>
      <c r="AI123" s="366"/>
      <c r="AJ123" s="366"/>
      <c r="AK123" s="366"/>
    </row>
    <row r="124" spans="1:37" ht="12.75">
      <c r="A124" s="620">
        <v>6</v>
      </c>
      <c r="B124" s="433" t="s">
        <v>203</v>
      </c>
      <c r="C124" s="434" t="s">
        <v>446</v>
      </c>
      <c r="D124" s="435" t="s">
        <v>1744</v>
      </c>
      <c r="E124" s="437">
        <v>0.248</v>
      </c>
      <c r="F124" s="436">
        <v>10694533</v>
      </c>
      <c r="G124" s="435">
        <v>13346776</v>
      </c>
      <c r="H124" s="621">
        <v>2652243.75</v>
      </c>
      <c r="I124" s="622">
        <v>265224375</v>
      </c>
      <c r="J124" s="623" t="s">
        <v>1749</v>
      </c>
      <c r="K124" s="366"/>
      <c r="L124" s="366"/>
      <c r="M124" s="366"/>
      <c r="N124" s="366"/>
      <c r="O124" s="366"/>
      <c r="P124" s="366"/>
      <c r="Q124" s="366"/>
      <c r="R124" s="366"/>
      <c r="S124" s="366"/>
      <c r="T124" s="366"/>
      <c r="U124" s="366"/>
      <c r="V124" s="366"/>
      <c r="W124" s="366"/>
      <c r="X124" s="366"/>
      <c r="Y124" s="366"/>
      <c r="Z124" s="366"/>
      <c r="AA124" s="366"/>
      <c r="AB124" s="366"/>
      <c r="AC124" s="366"/>
      <c r="AD124" s="366"/>
      <c r="AE124" s="366"/>
      <c r="AF124" s="366"/>
      <c r="AG124" s="366"/>
      <c r="AH124" s="366"/>
      <c r="AI124" s="366"/>
      <c r="AJ124" s="366"/>
      <c r="AK124" s="366"/>
    </row>
    <row r="125" spans="1:37" ht="12.75">
      <c r="A125" s="624">
        <v>7</v>
      </c>
      <c r="B125" s="439" t="s">
        <v>1750</v>
      </c>
      <c r="C125" s="456" t="s">
        <v>446</v>
      </c>
      <c r="D125" s="440" t="s">
        <v>1744</v>
      </c>
      <c r="E125" s="458">
        <v>0.08</v>
      </c>
      <c r="F125" s="457">
        <v>5500001</v>
      </c>
      <c r="G125" s="440">
        <v>5940000</v>
      </c>
      <c r="H125" s="625">
        <v>440000</v>
      </c>
      <c r="I125" s="626">
        <v>44000000</v>
      </c>
      <c r="J125" s="627" t="s">
        <v>1677</v>
      </c>
      <c r="K125" s="366"/>
      <c r="L125" s="366"/>
      <c r="M125" s="366"/>
      <c r="N125" s="366"/>
      <c r="O125" s="366"/>
      <c r="P125" s="366"/>
      <c r="Q125" s="366"/>
      <c r="R125" s="366"/>
      <c r="S125" s="366"/>
      <c r="T125" s="366"/>
      <c r="U125" s="366"/>
      <c r="V125" s="366"/>
      <c r="W125" s="366"/>
      <c r="X125" s="366"/>
      <c r="Y125" s="366"/>
      <c r="Z125" s="366"/>
      <c r="AA125" s="366"/>
      <c r="AB125" s="366"/>
      <c r="AC125" s="366"/>
      <c r="AD125" s="366"/>
      <c r="AE125" s="366"/>
      <c r="AF125" s="366"/>
      <c r="AG125" s="366"/>
      <c r="AH125" s="366"/>
      <c r="AI125" s="366"/>
      <c r="AJ125" s="366"/>
      <c r="AK125" s="366"/>
    </row>
    <row r="126" spans="1:37" ht="12.75">
      <c r="A126" s="620">
        <v>8</v>
      </c>
      <c r="B126" s="433" t="s">
        <v>1138</v>
      </c>
      <c r="C126" s="437" t="s">
        <v>475</v>
      </c>
      <c r="D126" s="435" t="s">
        <v>1744</v>
      </c>
      <c r="E126" s="437">
        <v>0.2</v>
      </c>
      <c r="F126" s="436">
        <v>818265</v>
      </c>
      <c r="G126" s="435">
        <v>982408</v>
      </c>
      <c r="H126" s="621">
        <v>164144</v>
      </c>
      <c r="I126" s="622">
        <v>16414400</v>
      </c>
      <c r="J126" s="623" t="s">
        <v>1751</v>
      </c>
      <c r="K126" s="366"/>
      <c r="L126" s="366"/>
      <c r="M126" s="366"/>
      <c r="N126" s="366"/>
      <c r="O126" s="366"/>
      <c r="P126" s="366"/>
      <c r="Q126" s="366"/>
      <c r="R126" s="366"/>
      <c r="S126" s="366"/>
      <c r="T126" s="366"/>
      <c r="U126" s="366"/>
      <c r="V126" s="366"/>
      <c r="W126" s="366"/>
      <c r="X126" s="366"/>
      <c r="Y126" s="366"/>
      <c r="Z126" s="366"/>
      <c r="AA126" s="366"/>
      <c r="AB126" s="366"/>
      <c r="AC126" s="366"/>
      <c r="AD126" s="366"/>
      <c r="AE126" s="366"/>
      <c r="AF126" s="366"/>
      <c r="AG126" s="366"/>
      <c r="AH126" s="366"/>
      <c r="AI126" s="366"/>
      <c r="AJ126" s="366"/>
      <c r="AK126" s="366"/>
    </row>
    <row r="127" spans="1:37" ht="12.75">
      <c r="A127" s="624">
        <v>9</v>
      </c>
      <c r="B127" s="439" t="s">
        <v>1145</v>
      </c>
      <c r="C127" s="458" t="s">
        <v>446</v>
      </c>
      <c r="D127" s="440" t="s">
        <v>1744</v>
      </c>
      <c r="E127" s="458">
        <v>0.25</v>
      </c>
      <c r="F127" s="457">
        <v>13248638</v>
      </c>
      <c r="G127" s="440">
        <v>16560796</v>
      </c>
      <c r="H127" s="625">
        <v>3312159</v>
      </c>
      <c r="I127" s="626">
        <v>331215900</v>
      </c>
      <c r="J127" s="627" t="s">
        <v>1752</v>
      </c>
      <c r="K127" s="366"/>
      <c r="L127" s="366"/>
      <c r="M127" s="366"/>
      <c r="N127" s="366"/>
      <c r="O127" s="366"/>
      <c r="P127" s="366"/>
      <c r="Q127" s="366"/>
      <c r="R127" s="366"/>
      <c r="S127" s="366"/>
      <c r="T127" s="366"/>
      <c r="U127" s="366"/>
      <c r="V127" s="366"/>
      <c r="W127" s="366"/>
      <c r="X127" s="366"/>
      <c r="Y127" s="366"/>
      <c r="Z127" s="366"/>
      <c r="AA127" s="366"/>
      <c r="AB127" s="366"/>
      <c r="AC127" s="366"/>
      <c r="AD127" s="366"/>
      <c r="AE127" s="366"/>
      <c r="AF127" s="366"/>
      <c r="AG127" s="366"/>
      <c r="AH127" s="366"/>
      <c r="AI127" s="366"/>
      <c r="AJ127" s="366"/>
      <c r="AK127" s="366"/>
    </row>
    <row r="128" spans="1:37" ht="12.75">
      <c r="A128" s="620">
        <v>10</v>
      </c>
      <c r="B128" s="433" t="s">
        <v>1367</v>
      </c>
      <c r="C128" s="437" t="s">
        <v>453</v>
      </c>
      <c r="D128" s="435" t="s">
        <v>1744</v>
      </c>
      <c r="E128" s="437">
        <v>0.11</v>
      </c>
      <c r="F128" s="436">
        <v>3898501</v>
      </c>
      <c r="G128" s="435">
        <v>4327335</v>
      </c>
      <c r="H128" s="621">
        <v>428835</v>
      </c>
      <c r="I128" s="622">
        <v>42883500</v>
      </c>
      <c r="J128" s="623" t="s">
        <v>1753</v>
      </c>
      <c r="K128" s="366"/>
      <c r="L128" s="366"/>
      <c r="M128" s="366"/>
      <c r="N128" s="366"/>
      <c r="O128" s="366"/>
      <c r="P128" s="366"/>
      <c r="Q128" s="366"/>
      <c r="R128" s="366"/>
      <c r="S128" s="366"/>
      <c r="T128" s="366"/>
      <c r="U128" s="366"/>
      <c r="V128" s="366"/>
      <c r="W128" s="366"/>
      <c r="X128" s="366"/>
      <c r="Y128" s="366"/>
      <c r="Z128" s="366"/>
      <c r="AA128" s="366"/>
      <c r="AB128" s="366"/>
      <c r="AC128" s="366"/>
      <c r="AD128" s="366"/>
      <c r="AE128" s="366"/>
      <c r="AF128" s="366"/>
      <c r="AG128" s="366"/>
      <c r="AH128" s="366"/>
      <c r="AI128" s="366"/>
      <c r="AJ128" s="366"/>
      <c r="AK128" s="366"/>
    </row>
    <row r="129" spans="1:37" ht="12.75">
      <c r="A129" s="624">
        <v>11</v>
      </c>
      <c r="B129" s="439" t="s">
        <v>1710</v>
      </c>
      <c r="C129" s="458" t="s">
        <v>446</v>
      </c>
      <c r="D129" s="440" t="s">
        <v>1744</v>
      </c>
      <c r="E129" s="458">
        <v>0.05</v>
      </c>
      <c r="F129" s="457">
        <v>2876083</v>
      </c>
      <c r="G129" s="440">
        <v>3019887</v>
      </c>
      <c r="H129" s="625">
        <v>143804.1</v>
      </c>
      <c r="I129" s="626">
        <v>14380410</v>
      </c>
      <c r="J129" s="627" t="s">
        <v>1682</v>
      </c>
      <c r="K129" s="366"/>
      <c r="L129" s="366"/>
      <c r="M129" s="366"/>
      <c r="N129" s="366"/>
      <c r="O129" s="366"/>
      <c r="P129" s="366"/>
      <c r="Q129" s="366"/>
      <c r="R129" s="366"/>
      <c r="S129" s="366"/>
      <c r="T129" s="366"/>
      <c r="U129" s="366"/>
      <c r="V129" s="366"/>
      <c r="W129" s="366"/>
      <c r="X129" s="366"/>
      <c r="Y129" s="366"/>
      <c r="Z129" s="366"/>
      <c r="AA129" s="366"/>
      <c r="AB129" s="366"/>
      <c r="AC129" s="366"/>
      <c r="AD129" s="366"/>
      <c r="AE129" s="366"/>
      <c r="AF129" s="366"/>
      <c r="AG129" s="366"/>
      <c r="AH129" s="366"/>
      <c r="AI129" s="366"/>
      <c r="AJ129" s="366"/>
      <c r="AK129" s="366"/>
    </row>
    <row r="130" spans="1:37" ht="12.75">
      <c r="A130" s="620">
        <v>12</v>
      </c>
      <c r="B130" s="433" t="s">
        <v>1754</v>
      </c>
      <c r="C130" s="437" t="s">
        <v>446</v>
      </c>
      <c r="D130" s="435" t="s">
        <v>1744</v>
      </c>
      <c r="E130" s="437">
        <v>0.25</v>
      </c>
      <c r="F130" s="436">
        <v>4881601</v>
      </c>
      <c r="G130" s="435">
        <v>6102000</v>
      </c>
      <c r="H130" s="621">
        <v>1220400</v>
      </c>
      <c r="I130" s="622">
        <v>122040000</v>
      </c>
      <c r="J130" s="623" t="s">
        <v>1682</v>
      </c>
      <c r="K130" s="366"/>
      <c r="L130" s="366"/>
      <c r="M130" s="366"/>
      <c r="N130" s="366"/>
      <c r="O130" s="366"/>
      <c r="P130" s="366"/>
      <c r="Q130" s="366"/>
      <c r="R130" s="366"/>
      <c r="S130" s="366"/>
      <c r="T130" s="366"/>
      <c r="U130" s="366"/>
      <c r="V130" s="366"/>
      <c r="W130" s="366"/>
      <c r="X130" s="366"/>
      <c r="Y130" s="366"/>
      <c r="Z130" s="366"/>
      <c r="AA130" s="366"/>
      <c r="AB130" s="366"/>
      <c r="AC130" s="366"/>
      <c r="AD130" s="366"/>
      <c r="AE130" s="366"/>
      <c r="AF130" s="366"/>
      <c r="AG130" s="366"/>
      <c r="AH130" s="366"/>
      <c r="AI130" s="366"/>
      <c r="AJ130" s="366"/>
      <c r="AK130" s="366"/>
    </row>
    <row r="131" spans="1:37" ht="12.75">
      <c r="A131" s="624">
        <v>13</v>
      </c>
      <c r="B131" s="439" t="s">
        <v>1170</v>
      </c>
      <c r="C131" s="458" t="s">
        <v>453</v>
      </c>
      <c r="D131" s="440" t="s">
        <v>1744</v>
      </c>
      <c r="E131" s="458">
        <v>0.1</v>
      </c>
      <c r="F131" s="457">
        <v>3139201</v>
      </c>
      <c r="G131" s="440">
        <v>3453120</v>
      </c>
      <c r="H131" s="625">
        <v>313920</v>
      </c>
      <c r="I131" s="626">
        <v>31392000</v>
      </c>
      <c r="J131" s="627" t="s">
        <v>1686</v>
      </c>
      <c r="K131" s="366"/>
      <c r="L131" s="366"/>
      <c r="M131" s="366"/>
      <c r="N131" s="366"/>
      <c r="O131" s="366"/>
      <c r="P131" s="366"/>
      <c r="Q131" s="366"/>
      <c r="R131" s="366"/>
      <c r="S131" s="366"/>
      <c r="T131" s="366"/>
      <c r="U131" s="366"/>
      <c r="V131" s="366"/>
      <c r="W131" s="366"/>
      <c r="X131" s="366"/>
      <c r="Y131" s="366"/>
      <c r="Z131" s="366"/>
      <c r="AA131" s="366"/>
      <c r="AB131" s="366"/>
      <c r="AC131" s="366"/>
      <c r="AD131" s="366"/>
      <c r="AE131" s="366"/>
      <c r="AF131" s="366"/>
      <c r="AG131" s="366"/>
      <c r="AH131" s="366"/>
      <c r="AI131" s="366"/>
      <c r="AJ131" s="366"/>
      <c r="AK131" s="366"/>
    </row>
    <row r="132" spans="1:37" ht="12.75">
      <c r="A132" s="620">
        <v>14</v>
      </c>
      <c r="B132" s="433" t="s">
        <v>1492</v>
      </c>
      <c r="C132" s="437" t="s">
        <v>1060</v>
      </c>
      <c r="D132" s="435" t="s">
        <v>1755</v>
      </c>
      <c r="E132" s="437">
        <v>0.1</v>
      </c>
      <c r="F132" s="436">
        <v>8481931</v>
      </c>
      <c r="G132" s="435">
        <v>9330123</v>
      </c>
      <c r="H132" s="621">
        <v>848193</v>
      </c>
      <c r="I132" s="622">
        <v>84819300</v>
      </c>
      <c r="J132" s="623" t="s">
        <v>1686</v>
      </c>
      <c r="K132" s="366"/>
      <c r="L132" s="366"/>
      <c r="M132" s="366"/>
      <c r="N132" s="366"/>
      <c r="O132" s="366"/>
      <c r="P132" s="366"/>
      <c r="Q132" s="366"/>
      <c r="R132" s="366"/>
      <c r="S132" s="366"/>
      <c r="T132" s="366"/>
      <c r="U132" s="366"/>
      <c r="V132" s="366"/>
      <c r="W132" s="366"/>
      <c r="X132" s="366"/>
      <c r="Y132" s="366"/>
      <c r="Z132" s="366"/>
      <c r="AA132" s="366"/>
      <c r="AB132" s="366"/>
      <c r="AC132" s="366"/>
      <c r="AD132" s="366"/>
      <c r="AE132" s="366"/>
      <c r="AF132" s="366"/>
      <c r="AG132" s="366"/>
      <c r="AH132" s="366"/>
      <c r="AI132" s="366"/>
      <c r="AJ132" s="366"/>
      <c r="AK132" s="366"/>
    </row>
    <row r="133" spans="1:37" ht="12.75">
      <c r="A133" s="624">
        <v>15</v>
      </c>
      <c r="B133" s="439" t="s">
        <v>1385</v>
      </c>
      <c r="C133" s="458" t="s">
        <v>1600</v>
      </c>
      <c r="D133" s="440" t="s">
        <v>1755</v>
      </c>
      <c r="E133" s="458">
        <v>0.15</v>
      </c>
      <c r="F133" s="457">
        <v>3967501</v>
      </c>
      <c r="G133" s="440">
        <v>4562625</v>
      </c>
      <c r="H133" s="625">
        <v>595125</v>
      </c>
      <c r="I133" s="626">
        <v>59512500</v>
      </c>
      <c r="J133" s="627" t="s">
        <v>1606</v>
      </c>
      <c r="K133" s="366"/>
      <c r="L133" s="366"/>
      <c r="M133" s="366"/>
      <c r="N133" s="366"/>
      <c r="O133" s="366"/>
      <c r="P133" s="366"/>
      <c r="Q133" s="366"/>
      <c r="R133" s="366"/>
      <c r="S133" s="366"/>
      <c r="T133" s="366"/>
      <c r="U133" s="366"/>
      <c r="V133" s="366"/>
      <c r="W133" s="366"/>
      <c r="X133" s="366"/>
      <c r="Y133" s="366"/>
      <c r="Z133" s="366"/>
      <c r="AA133" s="366"/>
      <c r="AB133" s="366"/>
      <c r="AC133" s="366"/>
      <c r="AD133" s="366"/>
      <c r="AE133" s="366"/>
      <c r="AF133" s="366"/>
      <c r="AG133" s="366"/>
      <c r="AH133" s="366"/>
      <c r="AI133" s="366"/>
      <c r="AJ133" s="366"/>
      <c r="AK133" s="366"/>
    </row>
    <row r="134" spans="1:37" ht="12.75">
      <c r="A134" s="620">
        <v>16</v>
      </c>
      <c r="B134" s="433" t="s">
        <v>226</v>
      </c>
      <c r="C134" s="434" t="s">
        <v>936</v>
      </c>
      <c r="D134" s="445" t="s">
        <v>1744</v>
      </c>
      <c r="E134" s="454">
        <v>0.1829</v>
      </c>
      <c r="F134" s="436">
        <v>63180607</v>
      </c>
      <c r="G134" s="438">
        <v>74744258</v>
      </c>
      <c r="H134" s="621">
        <v>11563652</v>
      </c>
      <c r="I134" s="622">
        <v>1156365200</v>
      </c>
      <c r="J134" s="623" t="s">
        <v>1606</v>
      </c>
      <c r="K134" s="366"/>
      <c r="L134" s="366"/>
      <c r="M134" s="366"/>
      <c r="N134" s="366"/>
      <c r="O134" s="366"/>
      <c r="P134" s="366"/>
      <c r="Q134" s="366"/>
      <c r="R134" s="366"/>
      <c r="S134" s="366"/>
      <c r="T134" s="366"/>
      <c r="U134" s="366"/>
      <c r="V134" s="366"/>
      <c r="W134" s="366"/>
      <c r="X134" s="366"/>
      <c r="Y134" s="366"/>
      <c r="Z134" s="366"/>
      <c r="AA134" s="366"/>
      <c r="AB134" s="366"/>
      <c r="AC134" s="366"/>
      <c r="AD134" s="366"/>
      <c r="AE134" s="366"/>
      <c r="AF134" s="366"/>
      <c r="AG134" s="366"/>
      <c r="AH134" s="366"/>
      <c r="AI134" s="366"/>
      <c r="AJ134" s="366"/>
      <c r="AK134" s="366"/>
    </row>
    <row r="135" spans="1:37" ht="12.75">
      <c r="A135" s="624">
        <v>17</v>
      </c>
      <c r="B135" s="439" t="s">
        <v>1756</v>
      </c>
      <c r="C135" s="459" t="s">
        <v>446</v>
      </c>
      <c r="D135" s="440" t="s">
        <v>1757</v>
      </c>
      <c r="E135" s="458">
        <v>1.1427</v>
      </c>
      <c r="F135" s="457">
        <v>1244396</v>
      </c>
      <c r="G135" s="440">
        <v>2666391</v>
      </c>
      <c r="H135" s="625">
        <v>1421995.59</v>
      </c>
      <c r="I135" s="626">
        <v>142199559</v>
      </c>
      <c r="J135" s="627" t="s">
        <v>1758</v>
      </c>
      <c r="K135" s="366"/>
      <c r="L135" s="366"/>
      <c r="M135" s="366"/>
      <c r="N135" s="366"/>
      <c r="O135" s="366"/>
      <c r="P135" s="366"/>
      <c r="Q135" s="366"/>
      <c r="R135" s="366"/>
      <c r="S135" s="366"/>
      <c r="T135" s="366"/>
      <c r="U135" s="366"/>
      <c r="V135" s="366"/>
      <c r="W135" s="366"/>
      <c r="X135" s="366"/>
      <c r="Y135" s="366"/>
      <c r="Z135" s="366"/>
      <c r="AA135" s="366"/>
      <c r="AB135" s="366"/>
      <c r="AC135" s="366"/>
      <c r="AD135" s="366"/>
      <c r="AE135" s="366"/>
      <c r="AF135" s="366"/>
      <c r="AG135" s="366"/>
      <c r="AH135" s="366"/>
      <c r="AI135" s="366"/>
      <c r="AJ135" s="366"/>
      <c r="AK135" s="366"/>
    </row>
    <row r="136" spans="1:37" ht="12.75">
      <c r="A136" s="620">
        <v>18</v>
      </c>
      <c r="B136" s="452" t="s">
        <v>106</v>
      </c>
      <c r="C136" s="454" t="s">
        <v>446</v>
      </c>
      <c r="D136" s="445" t="s">
        <v>1755</v>
      </c>
      <c r="E136" s="454">
        <v>0.1</v>
      </c>
      <c r="F136" s="436">
        <v>7128963</v>
      </c>
      <c r="G136" s="435">
        <v>7841858</v>
      </c>
      <c r="H136" s="621">
        <v>712895.99</v>
      </c>
      <c r="I136" s="622">
        <v>71289599</v>
      </c>
      <c r="J136" s="623" t="s">
        <v>1652</v>
      </c>
      <c r="K136" s="366"/>
      <c r="L136" s="366"/>
      <c r="M136" s="366"/>
      <c r="N136" s="366"/>
      <c r="O136" s="366"/>
      <c r="P136" s="366"/>
      <c r="Q136" s="366"/>
      <c r="R136" s="366"/>
      <c r="S136" s="366"/>
      <c r="T136" s="366"/>
      <c r="U136" s="366"/>
      <c r="V136" s="366"/>
      <c r="W136" s="366"/>
      <c r="X136" s="366"/>
      <c r="Y136" s="366"/>
      <c r="Z136" s="366"/>
      <c r="AA136" s="366"/>
      <c r="AB136" s="366"/>
      <c r="AC136" s="366"/>
      <c r="AD136" s="366"/>
      <c r="AE136" s="366"/>
      <c r="AF136" s="366"/>
      <c r="AG136" s="366"/>
      <c r="AH136" s="366"/>
      <c r="AI136" s="366"/>
      <c r="AJ136" s="366"/>
      <c r="AK136" s="366"/>
    </row>
    <row r="137" spans="1:37" ht="12.75">
      <c r="A137" s="624">
        <v>19</v>
      </c>
      <c r="B137" s="439" t="s">
        <v>1370</v>
      </c>
      <c r="C137" s="458" t="s">
        <v>446</v>
      </c>
      <c r="D137" s="440" t="s">
        <v>1755</v>
      </c>
      <c r="E137" s="458">
        <v>0.192</v>
      </c>
      <c r="F137" s="457">
        <v>5785180</v>
      </c>
      <c r="G137" s="440">
        <v>6894025</v>
      </c>
      <c r="H137" s="625">
        <v>1108845.59</v>
      </c>
      <c r="I137" s="626">
        <v>110884559.00000001</v>
      </c>
      <c r="J137" s="627" t="s">
        <v>1759</v>
      </c>
      <c r="K137" s="366"/>
      <c r="L137" s="366"/>
      <c r="M137" s="366"/>
      <c r="N137" s="366"/>
      <c r="O137" s="366"/>
      <c r="P137" s="366"/>
      <c r="Q137" s="366"/>
      <c r="R137" s="366"/>
      <c r="S137" s="366"/>
      <c r="T137" s="366"/>
      <c r="U137" s="366"/>
      <c r="V137" s="366"/>
      <c r="W137" s="366"/>
      <c r="X137" s="366"/>
      <c r="Y137" s="366"/>
      <c r="Z137" s="366"/>
      <c r="AA137" s="366"/>
      <c r="AB137" s="366"/>
      <c r="AC137" s="366"/>
      <c r="AD137" s="366"/>
      <c r="AE137" s="366"/>
      <c r="AF137" s="366"/>
      <c r="AG137" s="366"/>
      <c r="AH137" s="366"/>
      <c r="AI137" s="366"/>
      <c r="AJ137" s="366"/>
      <c r="AK137" s="366"/>
    </row>
    <row r="138" spans="1:37" ht="12.75">
      <c r="A138" s="620">
        <v>20</v>
      </c>
      <c r="B138" s="452" t="s">
        <v>42</v>
      </c>
      <c r="C138" s="454" t="s">
        <v>475</v>
      </c>
      <c r="D138" s="445" t="s">
        <v>1760</v>
      </c>
      <c r="E138" s="454">
        <v>0.2185</v>
      </c>
      <c r="F138" s="436">
        <v>6075001</v>
      </c>
      <c r="G138" s="435">
        <v>7402649</v>
      </c>
      <c r="H138" s="621">
        <v>1327648.73</v>
      </c>
      <c r="I138" s="622">
        <v>132764873</v>
      </c>
      <c r="J138" s="623" t="s">
        <v>1608</v>
      </c>
      <c r="K138" s="366"/>
      <c r="L138" s="366"/>
      <c r="M138" s="366"/>
      <c r="N138" s="366"/>
      <c r="O138" s="366"/>
      <c r="P138" s="366"/>
      <c r="Q138" s="366"/>
      <c r="R138" s="366"/>
      <c r="S138" s="366"/>
      <c r="T138" s="366"/>
      <c r="U138" s="366"/>
      <c r="V138" s="366"/>
      <c r="W138" s="366"/>
      <c r="X138" s="366"/>
      <c r="Y138" s="366"/>
      <c r="Z138" s="366"/>
      <c r="AA138" s="366"/>
      <c r="AB138" s="366"/>
      <c r="AC138" s="366"/>
      <c r="AD138" s="366"/>
      <c r="AE138" s="366"/>
      <c r="AF138" s="366"/>
      <c r="AG138" s="366"/>
      <c r="AH138" s="366"/>
      <c r="AI138" s="366"/>
      <c r="AJ138" s="366"/>
      <c r="AK138" s="366"/>
    </row>
    <row r="139" spans="1:37" ht="12.75">
      <c r="A139" s="624">
        <v>21</v>
      </c>
      <c r="B139" s="439" t="s">
        <v>1376</v>
      </c>
      <c r="C139" s="458" t="s">
        <v>936</v>
      </c>
      <c r="D139" s="440" t="s">
        <v>1755</v>
      </c>
      <c r="E139" s="458">
        <v>0.2</v>
      </c>
      <c r="F139" s="457">
        <v>66925976</v>
      </c>
      <c r="G139" s="440">
        <v>80311170</v>
      </c>
      <c r="H139" s="625">
        <v>13385195</v>
      </c>
      <c r="I139" s="626">
        <v>1338519500</v>
      </c>
      <c r="J139" s="627" t="s">
        <v>1608</v>
      </c>
      <c r="K139" s="366"/>
      <c r="L139" s="366"/>
      <c r="M139" s="366"/>
      <c r="N139" s="366"/>
      <c r="O139" s="366"/>
      <c r="P139" s="366"/>
      <c r="Q139" s="366"/>
      <c r="R139" s="366"/>
      <c r="S139" s="366"/>
      <c r="T139" s="366"/>
      <c r="U139" s="366"/>
      <c r="V139" s="366"/>
      <c r="W139" s="366"/>
      <c r="X139" s="366"/>
      <c r="Y139" s="366"/>
      <c r="Z139" s="366"/>
      <c r="AA139" s="366"/>
      <c r="AB139" s="366"/>
      <c r="AC139" s="366"/>
      <c r="AD139" s="366"/>
      <c r="AE139" s="366"/>
      <c r="AF139" s="366"/>
      <c r="AG139" s="366"/>
      <c r="AH139" s="366"/>
      <c r="AI139" s="366"/>
      <c r="AJ139" s="366"/>
      <c r="AK139" s="366"/>
    </row>
    <row r="140" spans="1:37" ht="12.75">
      <c r="A140" s="620">
        <v>22</v>
      </c>
      <c r="B140" s="452" t="s">
        <v>1761</v>
      </c>
      <c r="C140" s="454" t="s">
        <v>449</v>
      </c>
      <c r="D140" s="445" t="s">
        <v>1762</v>
      </c>
      <c r="E140" s="454">
        <v>0.12</v>
      </c>
      <c r="F140" s="436">
        <v>287501</v>
      </c>
      <c r="G140" s="435">
        <v>322000</v>
      </c>
      <c r="H140" s="621">
        <v>34500</v>
      </c>
      <c r="I140" s="622">
        <v>3450000</v>
      </c>
      <c r="J140" s="623" t="s">
        <v>1694</v>
      </c>
      <c r="K140" s="366"/>
      <c r="L140" s="366"/>
      <c r="M140" s="366"/>
      <c r="N140" s="366"/>
      <c r="O140" s="366"/>
      <c r="P140" s="366"/>
      <c r="Q140" s="366"/>
      <c r="R140" s="366"/>
      <c r="S140" s="366"/>
      <c r="T140" s="366"/>
      <c r="U140" s="366"/>
      <c r="V140" s="366"/>
      <c r="W140" s="366"/>
      <c r="X140" s="366"/>
      <c r="Y140" s="366"/>
      <c r="Z140" s="366"/>
      <c r="AA140" s="366"/>
      <c r="AB140" s="366"/>
      <c r="AC140" s="366"/>
      <c r="AD140" s="366"/>
      <c r="AE140" s="366"/>
      <c r="AF140" s="366"/>
      <c r="AG140" s="366"/>
      <c r="AH140" s="366"/>
      <c r="AI140" s="366"/>
      <c r="AJ140" s="366"/>
      <c r="AK140" s="366"/>
    </row>
    <row r="141" spans="1:37" ht="12.75">
      <c r="A141" s="624">
        <v>23</v>
      </c>
      <c r="B141" s="439" t="s">
        <v>1761</v>
      </c>
      <c r="C141" s="458" t="s">
        <v>449</v>
      </c>
      <c r="D141" s="440" t="s">
        <v>1760</v>
      </c>
      <c r="E141" s="458">
        <v>0.15</v>
      </c>
      <c r="F141" s="457">
        <v>322001</v>
      </c>
      <c r="G141" s="440">
        <v>370300</v>
      </c>
      <c r="H141" s="625">
        <v>48300</v>
      </c>
      <c r="I141" s="626">
        <v>4830000</v>
      </c>
      <c r="J141" s="627" t="s">
        <v>1694</v>
      </c>
      <c r="K141" s="366"/>
      <c r="L141" s="366"/>
      <c r="M141" s="366"/>
      <c r="N141" s="366"/>
      <c r="O141" s="366"/>
      <c r="P141" s="366"/>
      <c r="Q141" s="366"/>
      <c r="R141" s="366"/>
      <c r="S141" s="366"/>
      <c r="T141" s="366"/>
      <c r="U141" s="366"/>
      <c r="V141" s="366"/>
      <c r="W141" s="366"/>
      <c r="X141" s="366"/>
      <c r="Y141" s="366"/>
      <c r="Z141" s="366"/>
      <c r="AA141" s="366"/>
      <c r="AB141" s="366"/>
      <c r="AC141" s="366"/>
      <c r="AD141" s="366"/>
      <c r="AE141" s="366"/>
      <c r="AF141" s="366"/>
      <c r="AG141" s="366"/>
      <c r="AH141" s="366"/>
      <c r="AI141" s="366"/>
      <c r="AJ141" s="366"/>
      <c r="AK141" s="366"/>
    </row>
    <row r="142" spans="1:37" ht="12.75">
      <c r="A142" s="620">
        <v>24</v>
      </c>
      <c r="B142" s="452" t="s">
        <v>1146</v>
      </c>
      <c r="C142" s="454" t="s">
        <v>453</v>
      </c>
      <c r="D142" s="445" t="s">
        <v>1760</v>
      </c>
      <c r="E142" s="454">
        <v>0.2</v>
      </c>
      <c r="F142" s="436">
        <v>1052641</v>
      </c>
      <c r="G142" s="435">
        <v>1192992</v>
      </c>
      <c r="H142" s="621">
        <v>140352</v>
      </c>
      <c r="I142" s="622">
        <v>14035200</v>
      </c>
      <c r="J142" s="623" t="s">
        <v>1694</v>
      </c>
      <c r="K142" s="366"/>
      <c r="L142" s="366"/>
      <c r="M142" s="366"/>
      <c r="N142" s="366"/>
      <c r="O142" s="366"/>
      <c r="P142" s="366"/>
      <c r="Q142" s="366"/>
      <c r="R142" s="366"/>
      <c r="S142" s="366"/>
      <c r="T142" s="366"/>
      <c r="U142" s="366"/>
      <c r="V142" s="366"/>
      <c r="W142" s="366"/>
      <c r="X142" s="366"/>
      <c r="Y142" s="366"/>
      <c r="Z142" s="366"/>
      <c r="AA142" s="366"/>
      <c r="AB142" s="366"/>
      <c r="AC142" s="366"/>
      <c r="AD142" s="366"/>
      <c r="AE142" s="366"/>
      <c r="AF142" s="366"/>
      <c r="AG142" s="366"/>
      <c r="AH142" s="366"/>
      <c r="AI142" s="366"/>
      <c r="AJ142" s="366"/>
      <c r="AK142" s="366"/>
    </row>
    <row r="143" spans="1:37" ht="12.75">
      <c r="A143" s="624">
        <v>25</v>
      </c>
      <c r="B143" s="439" t="s">
        <v>1763</v>
      </c>
      <c r="C143" s="458" t="s">
        <v>1060</v>
      </c>
      <c r="D143" s="440" t="s">
        <v>1755</v>
      </c>
      <c r="E143" s="458">
        <v>0.1</v>
      </c>
      <c r="F143" s="457">
        <v>4868681</v>
      </c>
      <c r="G143" s="440">
        <v>5355548</v>
      </c>
      <c r="H143" s="625">
        <v>486868</v>
      </c>
      <c r="I143" s="626">
        <v>48686800</v>
      </c>
      <c r="J143" s="627" t="s">
        <v>1694</v>
      </c>
      <c r="K143" s="366"/>
      <c r="L143" s="366"/>
      <c r="M143" s="366"/>
      <c r="N143" s="366"/>
      <c r="O143" s="366"/>
      <c r="P143" s="366"/>
      <c r="Q143" s="366"/>
      <c r="R143" s="366"/>
      <c r="S143" s="366"/>
      <c r="T143" s="366"/>
      <c r="U143" s="366"/>
      <c r="V143" s="366"/>
      <c r="W143" s="366"/>
      <c r="X143" s="366"/>
      <c r="Y143" s="366"/>
      <c r="Z143" s="366"/>
      <c r="AA143" s="366"/>
      <c r="AB143" s="366"/>
      <c r="AC143" s="366"/>
      <c r="AD143" s="366"/>
      <c r="AE143" s="366"/>
      <c r="AF143" s="366"/>
      <c r="AG143" s="366"/>
      <c r="AH143" s="366"/>
      <c r="AI143" s="366"/>
      <c r="AJ143" s="366"/>
      <c r="AK143" s="366"/>
    </row>
    <row r="144" spans="1:37" ht="12.75">
      <c r="A144" s="620">
        <v>26</v>
      </c>
      <c r="B144" s="433" t="s">
        <v>1536</v>
      </c>
      <c r="C144" s="437" t="s">
        <v>1600</v>
      </c>
      <c r="D144" s="435" t="s">
        <v>1755</v>
      </c>
      <c r="E144" s="437">
        <v>0.3</v>
      </c>
      <c r="F144" s="436">
        <v>2200001</v>
      </c>
      <c r="G144" s="435">
        <v>2860000</v>
      </c>
      <c r="H144" s="621">
        <v>660000</v>
      </c>
      <c r="I144" s="622">
        <v>66000000</v>
      </c>
      <c r="J144" s="623" t="s">
        <v>1764</v>
      </c>
      <c r="K144" s="366"/>
      <c r="L144" s="366"/>
      <c r="M144" s="366"/>
      <c r="N144" s="366"/>
      <c r="O144" s="366"/>
      <c r="P144" s="366"/>
      <c r="Q144" s="366"/>
      <c r="R144" s="366"/>
      <c r="S144" s="366"/>
      <c r="T144" s="366"/>
      <c r="U144" s="366"/>
      <c r="V144" s="366"/>
      <c r="W144" s="366"/>
      <c r="X144" s="366"/>
      <c r="Y144" s="366"/>
      <c r="Z144" s="366"/>
      <c r="AA144" s="366"/>
      <c r="AB144" s="366"/>
      <c r="AC144" s="366"/>
      <c r="AD144" s="366"/>
      <c r="AE144" s="366"/>
      <c r="AF144" s="366"/>
      <c r="AG144" s="366"/>
      <c r="AH144" s="366"/>
      <c r="AI144" s="366"/>
      <c r="AJ144" s="366"/>
      <c r="AK144" s="366"/>
    </row>
    <row r="145" spans="1:37" ht="12.75">
      <c r="A145" s="624">
        <v>27</v>
      </c>
      <c r="B145" s="439" t="s">
        <v>584</v>
      </c>
      <c r="C145" s="458" t="s">
        <v>446</v>
      </c>
      <c r="D145" s="440" t="s">
        <v>1744</v>
      </c>
      <c r="E145" s="458">
        <v>0.1</v>
      </c>
      <c r="F145" s="457">
        <v>6562501</v>
      </c>
      <c r="G145" s="440">
        <v>7218750</v>
      </c>
      <c r="H145" s="625">
        <v>656250</v>
      </c>
      <c r="I145" s="626">
        <v>65625000</v>
      </c>
      <c r="J145" s="627" t="s">
        <v>1765</v>
      </c>
      <c r="K145" s="366"/>
      <c r="L145" s="366"/>
      <c r="M145" s="366"/>
      <c r="N145" s="366"/>
      <c r="O145" s="366"/>
      <c r="P145" s="366"/>
      <c r="Q145" s="366"/>
      <c r="R145" s="366"/>
      <c r="S145" s="366"/>
      <c r="T145" s="366"/>
      <c r="U145" s="366"/>
      <c r="V145" s="366"/>
      <c r="W145" s="366"/>
      <c r="X145" s="366"/>
      <c r="Y145" s="366"/>
      <c r="Z145" s="366"/>
      <c r="AA145" s="366"/>
      <c r="AB145" s="366"/>
      <c r="AC145" s="366"/>
      <c r="AD145" s="366"/>
      <c r="AE145" s="366"/>
      <c r="AF145" s="366"/>
      <c r="AG145" s="366"/>
      <c r="AH145" s="366"/>
      <c r="AI145" s="366"/>
      <c r="AJ145" s="366"/>
      <c r="AK145" s="366"/>
    </row>
    <row r="146" spans="1:37" ht="12.75">
      <c r="A146" s="620">
        <v>28</v>
      </c>
      <c r="B146" s="433" t="s">
        <v>1139</v>
      </c>
      <c r="C146" s="437" t="s">
        <v>453</v>
      </c>
      <c r="D146" s="435" t="s">
        <v>1744</v>
      </c>
      <c r="E146" s="437" t="s">
        <v>1289</v>
      </c>
      <c r="F146" s="436">
        <v>18395425</v>
      </c>
      <c r="G146" s="435">
        <v>20106199</v>
      </c>
      <c r="H146" s="621">
        <v>1710775</v>
      </c>
      <c r="I146" s="622">
        <v>171077500</v>
      </c>
      <c r="J146" s="623" t="s">
        <v>1765</v>
      </c>
      <c r="K146" s="366"/>
      <c r="L146" s="366"/>
      <c r="M146" s="366"/>
      <c r="N146" s="366"/>
      <c r="O146" s="366"/>
      <c r="P146" s="366"/>
      <c r="Q146" s="366"/>
      <c r="R146" s="366"/>
      <c r="S146" s="366"/>
      <c r="T146" s="366"/>
      <c r="U146" s="366"/>
      <c r="V146" s="366"/>
      <c r="W146" s="366"/>
      <c r="X146" s="366"/>
      <c r="Y146" s="366"/>
      <c r="Z146" s="366"/>
      <c r="AA146" s="366"/>
      <c r="AB146" s="366"/>
      <c r="AC146" s="366"/>
      <c r="AD146" s="366"/>
      <c r="AE146" s="366"/>
      <c r="AF146" s="366"/>
      <c r="AG146" s="366"/>
      <c r="AH146" s="366"/>
      <c r="AI146" s="366"/>
      <c r="AJ146" s="366"/>
      <c r="AK146" s="366"/>
    </row>
    <row r="147" spans="1:37" ht="12.75">
      <c r="A147" s="624">
        <v>29</v>
      </c>
      <c r="B147" s="439" t="s">
        <v>1378</v>
      </c>
      <c r="C147" s="458" t="s">
        <v>936</v>
      </c>
      <c r="D147" s="440" t="s">
        <v>1755</v>
      </c>
      <c r="E147" s="458">
        <v>0.16</v>
      </c>
      <c r="F147" s="457">
        <v>68976341</v>
      </c>
      <c r="G147" s="440">
        <v>80012555</v>
      </c>
      <c r="H147" s="625">
        <v>11036215</v>
      </c>
      <c r="I147" s="626">
        <v>1103621500</v>
      </c>
      <c r="J147" s="627" t="s">
        <v>1621</v>
      </c>
      <c r="K147" s="366"/>
      <c r="L147" s="366"/>
      <c r="M147" s="366"/>
      <c r="N147" s="366"/>
      <c r="O147" s="366"/>
      <c r="P147" s="366"/>
      <c r="Q147" s="366"/>
      <c r="R147" s="366"/>
      <c r="S147" s="366"/>
      <c r="T147" s="366"/>
      <c r="U147" s="366"/>
      <c r="V147" s="366"/>
      <c r="W147" s="366"/>
      <c r="X147" s="366"/>
      <c r="Y147" s="366"/>
      <c r="Z147" s="366"/>
      <c r="AA147" s="366"/>
      <c r="AB147" s="366"/>
      <c r="AC147" s="366"/>
      <c r="AD147" s="366"/>
      <c r="AE147" s="366"/>
      <c r="AF147" s="366"/>
      <c r="AG147" s="366"/>
      <c r="AH147" s="366"/>
      <c r="AI147" s="366"/>
      <c r="AJ147" s="366"/>
      <c r="AK147" s="366"/>
    </row>
    <row r="148" spans="1:37" ht="12.75">
      <c r="A148" s="620">
        <v>30</v>
      </c>
      <c r="B148" s="433" t="s">
        <v>434</v>
      </c>
      <c r="C148" s="437" t="s">
        <v>936</v>
      </c>
      <c r="D148" s="435" t="s">
        <v>1755</v>
      </c>
      <c r="E148" s="437">
        <v>0.3</v>
      </c>
      <c r="F148" s="436">
        <v>61855071</v>
      </c>
      <c r="G148" s="435">
        <v>80432210</v>
      </c>
      <c r="H148" s="621">
        <v>18577140</v>
      </c>
      <c r="I148" s="622">
        <v>1857714000</v>
      </c>
      <c r="J148" s="623" t="s">
        <v>1697</v>
      </c>
      <c r="K148" s="366"/>
      <c r="L148" s="366"/>
      <c r="M148" s="366"/>
      <c r="N148" s="366"/>
      <c r="O148" s="366"/>
      <c r="P148" s="366"/>
      <c r="Q148" s="366"/>
      <c r="R148" s="366"/>
      <c r="S148" s="366"/>
      <c r="T148" s="366"/>
      <c r="U148" s="366"/>
      <c r="V148" s="366"/>
      <c r="W148" s="366"/>
      <c r="X148" s="366"/>
      <c r="Y148" s="366"/>
      <c r="Z148" s="366"/>
      <c r="AA148" s="366"/>
      <c r="AB148" s="366"/>
      <c r="AC148" s="366"/>
      <c r="AD148" s="366"/>
      <c r="AE148" s="366"/>
      <c r="AF148" s="366"/>
      <c r="AG148" s="366"/>
      <c r="AH148" s="366"/>
      <c r="AI148" s="366"/>
      <c r="AJ148" s="366"/>
      <c r="AK148" s="366"/>
    </row>
    <row r="149" spans="1:37" s="635" customFormat="1" ht="18.75">
      <c r="A149" s="628">
        <v>31</v>
      </c>
      <c r="B149" s="463" t="s">
        <v>1766</v>
      </c>
      <c r="C149" s="629" t="s">
        <v>1767</v>
      </c>
      <c r="D149" s="465" t="s">
        <v>1755</v>
      </c>
      <c r="E149" s="629">
        <v>0.15</v>
      </c>
      <c r="F149" s="630">
        <v>57918131</v>
      </c>
      <c r="G149" s="465">
        <v>66606374</v>
      </c>
      <c r="H149" s="631">
        <v>8688244</v>
      </c>
      <c r="I149" s="632">
        <v>86882440</v>
      </c>
      <c r="J149" s="633" t="s">
        <v>1768</v>
      </c>
      <c r="K149" s="634"/>
      <c r="L149" s="634"/>
      <c r="M149" s="634"/>
      <c r="N149" s="634"/>
      <c r="O149" s="634"/>
      <c r="P149" s="634"/>
      <c r="Q149" s="634"/>
      <c r="R149" s="634"/>
      <c r="S149" s="634"/>
      <c r="T149" s="634"/>
      <c r="U149" s="634"/>
      <c r="V149" s="634"/>
      <c r="W149" s="634"/>
      <c r="X149" s="634"/>
      <c r="Y149" s="634"/>
      <c r="Z149" s="634"/>
      <c r="AA149" s="634"/>
      <c r="AB149" s="634"/>
      <c r="AC149" s="634"/>
      <c r="AD149" s="634"/>
      <c r="AE149" s="634"/>
      <c r="AF149" s="634"/>
      <c r="AG149" s="634"/>
      <c r="AH149" s="634"/>
      <c r="AI149" s="634"/>
      <c r="AJ149" s="634"/>
      <c r="AK149" s="634"/>
    </row>
    <row r="150" spans="1:37" ht="12.75">
      <c r="A150" s="620">
        <v>32</v>
      </c>
      <c r="B150" s="441" t="s">
        <v>226</v>
      </c>
      <c r="C150" s="462" t="s">
        <v>936</v>
      </c>
      <c r="D150" s="442" t="s">
        <v>1755</v>
      </c>
      <c r="E150" s="462">
        <v>0.1</v>
      </c>
      <c r="F150" s="436">
        <v>74744259</v>
      </c>
      <c r="G150" s="435">
        <v>82216670</v>
      </c>
      <c r="H150" s="621">
        <v>7472412</v>
      </c>
      <c r="I150" s="622">
        <v>747241200</v>
      </c>
      <c r="J150" s="623" t="s">
        <v>1769</v>
      </c>
      <c r="K150" s="366"/>
      <c r="L150" s="366"/>
      <c r="M150" s="366"/>
      <c r="N150" s="366"/>
      <c r="O150" s="366"/>
      <c r="P150" s="366"/>
      <c r="Q150" s="366"/>
      <c r="R150" s="366"/>
      <c r="S150" s="366"/>
      <c r="T150" s="366"/>
      <c r="U150" s="366"/>
      <c r="V150" s="366"/>
      <c r="W150" s="366"/>
      <c r="X150" s="366"/>
      <c r="Y150" s="366"/>
      <c r="Z150" s="366"/>
      <c r="AA150" s="366"/>
      <c r="AB150" s="366"/>
      <c r="AC150" s="366"/>
      <c r="AD150" s="366"/>
      <c r="AE150" s="366"/>
      <c r="AF150" s="366"/>
      <c r="AG150" s="366"/>
      <c r="AH150" s="366"/>
      <c r="AI150" s="366"/>
      <c r="AJ150" s="366"/>
      <c r="AK150" s="366"/>
    </row>
    <row r="151" spans="1:37" ht="12.75">
      <c r="A151" s="636">
        <v>33</v>
      </c>
      <c r="B151" s="439" t="s">
        <v>1560</v>
      </c>
      <c r="C151" s="458" t="s">
        <v>936</v>
      </c>
      <c r="D151" s="440" t="s">
        <v>1755</v>
      </c>
      <c r="E151" s="458">
        <v>0.1</v>
      </c>
      <c r="F151" s="443">
        <v>80803420</v>
      </c>
      <c r="G151" s="444">
        <v>88883761</v>
      </c>
      <c r="H151" s="637">
        <v>8080342</v>
      </c>
      <c r="I151" s="638">
        <v>808034200</v>
      </c>
      <c r="J151" s="639" t="s">
        <v>1769</v>
      </c>
      <c r="K151" s="366"/>
      <c r="L151" s="366"/>
      <c r="M151" s="366"/>
      <c r="N151" s="366"/>
      <c r="O151" s="366"/>
      <c r="P151" s="366"/>
      <c r="Q151" s="366"/>
      <c r="R151" s="366"/>
      <c r="S151" s="366"/>
      <c r="T151" s="366"/>
      <c r="U151" s="366"/>
      <c r="V151" s="366"/>
      <c r="W151" s="366"/>
      <c r="X151" s="366"/>
      <c r="Y151" s="366"/>
      <c r="Z151" s="366"/>
      <c r="AA151" s="366"/>
      <c r="AB151" s="366"/>
      <c r="AC151" s="366"/>
      <c r="AD151" s="366"/>
      <c r="AE151" s="366"/>
      <c r="AF151" s="366"/>
      <c r="AG151" s="366"/>
      <c r="AH151" s="366"/>
      <c r="AI151" s="366"/>
      <c r="AJ151" s="366"/>
      <c r="AK151" s="366"/>
    </row>
    <row r="152" spans="1:37" ht="12.75">
      <c r="A152" s="620">
        <v>34</v>
      </c>
      <c r="B152" s="441" t="s">
        <v>1770</v>
      </c>
      <c r="C152" s="462" t="s">
        <v>1060</v>
      </c>
      <c r="D152" s="442" t="s">
        <v>1755</v>
      </c>
      <c r="E152" s="462">
        <v>0.05</v>
      </c>
      <c r="F152" s="436">
        <v>2430001</v>
      </c>
      <c r="G152" s="435">
        <v>2551500</v>
      </c>
      <c r="H152" s="621">
        <v>121500</v>
      </c>
      <c r="I152" s="622">
        <v>12150000</v>
      </c>
      <c r="J152" s="623" t="s">
        <v>1769</v>
      </c>
      <c r="K152" s="366"/>
      <c r="L152" s="366"/>
      <c r="M152" s="366"/>
      <c r="N152" s="366"/>
      <c r="O152" s="366"/>
      <c r="P152" s="366"/>
      <c r="Q152" s="366"/>
      <c r="R152" s="366"/>
      <c r="S152" s="366"/>
      <c r="T152" s="366"/>
      <c r="U152" s="366"/>
      <c r="V152" s="366"/>
      <c r="W152" s="366"/>
      <c r="X152" s="366"/>
      <c r="Y152" s="366"/>
      <c r="Z152" s="366"/>
      <c r="AA152" s="366"/>
      <c r="AB152" s="366"/>
      <c r="AC152" s="366"/>
      <c r="AD152" s="366"/>
      <c r="AE152" s="366"/>
      <c r="AF152" s="366"/>
      <c r="AG152" s="366"/>
      <c r="AH152" s="366"/>
      <c r="AI152" s="366"/>
      <c r="AJ152" s="366"/>
      <c r="AK152" s="366"/>
    </row>
    <row r="153" spans="1:37" ht="12.75">
      <c r="A153" s="636">
        <v>35</v>
      </c>
      <c r="B153" s="439" t="s">
        <v>1401</v>
      </c>
      <c r="C153" s="458" t="s">
        <v>446</v>
      </c>
      <c r="D153" s="440" t="s">
        <v>1755</v>
      </c>
      <c r="E153" s="458">
        <v>0.2</v>
      </c>
      <c r="F153" s="443">
        <v>5345176</v>
      </c>
      <c r="G153" s="444">
        <v>6414210</v>
      </c>
      <c r="H153" s="637">
        <v>1069035</v>
      </c>
      <c r="I153" s="638">
        <v>106903500</v>
      </c>
      <c r="J153" s="639" t="s">
        <v>1769</v>
      </c>
      <c r="K153" s="366"/>
      <c r="L153" s="366"/>
      <c r="M153" s="366"/>
      <c r="N153" s="366"/>
      <c r="O153" s="366"/>
      <c r="P153" s="366"/>
      <c r="Q153" s="366"/>
      <c r="R153" s="366"/>
      <c r="S153" s="366"/>
      <c r="T153" s="366"/>
      <c r="U153" s="366"/>
      <c r="V153" s="366"/>
      <c r="W153" s="366"/>
      <c r="X153" s="366"/>
      <c r="Y153" s="366"/>
      <c r="Z153" s="366"/>
      <c r="AA153" s="366"/>
      <c r="AB153" s="366"/>
      <c r="AC153" s="366"/>
      <c r="AD153" s="366"/>
      <c r="AE153" s="366"/>
      <c r="AF153" s="366"/>
      <c r="AG153" s="366"/>
      <c r="AH153" s="366"/>
      <c r="AI153" s="366"/>
      <c r="AJ153" s="366"/>
      <c r="AK153" s="366"/>
    </row>
    <row r="154" spans="1:37" ht="12.75">
      <c r="A154" s="620">
        <v>36</v>
      </c>
      <c r="B154" s="441" t="s">
        <v>1455</v>
      </c>
      <c r="C154" s="462" t="s">
        <v>449</v>
      </c>
      <c r="D154" s="442" t="s">
        <v>1755</v>
      </c>
      <c r="E154" s="462">
        <v>0.1</v>
      </c>
      <c r="F154" s="436">
        <v>8017841</v>
      </c>
      <c r="G154" s="445">
        <v>8821725</v>
      </c>
      <c r="H154" s="640">
        <v>803885</v>
      </c>
      <c r="I154" s="558">
        <v>80388500</v>
      </c>
      <c r="J154" s="641" t="s">
        <v>1771</v>
      </c>
      <c r="K154" s="366"/>
      <c r="L154" s="366"/>
      <c r="M154" s="366"/>
      <c r="N154" s="366"/>
      <c r="O154" s="366"/>
      <c r="P154" s="366"/>
      <c r="Q154" s="366"/>
      <c r="R154" s="366"/>
      <c r="S154" s="366"/>
      <c r="T154" s="366"/>
      <c r="U154" s="366"/>
      <c r="V154" s="366"/>
      <c r="W154" s="366"/>
      <c r="X154" s="366"/>
      <c r="Y154" s="366"/>
      <c r="Z154" s="366"/>
      <c r="AA154" s="366"/>
      <c r="AB154" s="366"/>
      <c r="AC154" s="366"/>
      <c r="AD154" s="366"/>
      <c r="AE154" s="366"/>
      <c r="AF154" s="366"/>
      <c r="AG154" s="366"/>
      <c r="AH154" s="366"/>
      <c r="AI154" s="366"/>
      <c r="AJ154" s="366"/>
      <c r="AK154" s="366"/>
    </row>
    <row r="155" spans="1:37" ht="12.75">
      <c r="A155" s="636">
        <v>37</v>
      </c>
      <c r="B155" s="460" t="s">
        <v>1772</v>
      </c>
      <c r="C155" s="458" t="s">
        <v>1600</v>
      </c>
      <c r="D155" s="444" t="s">
        <v>1755</v>
      </c>
      <c r="E155" s="642">
        <v>0.1989</v>
      </c>
      <c r="F155" s="443">
        <v>8340708</v>
      </c>
      <c r="G155" s="444">
        <v>10000000</v>
      </c>
      <c r="H155" s="637">
        <v>1659293</v>
      </c>
      <c r="I155" s="638">
        <v>165929300</v>
      </c>
      <c r="J155" s="639" t="s">
        <v>1771</v>
      </c>
      <c r="K155" s="366"/>
      <c r="L155" s="366"/>
      <c r="M155" s="366"/>
      <c r="N155" s="366"/>
      <c r="O155" s="366"/>
      <c r="P155" s="366"/>
      <c r="Q155" s="366"/>
      <c r="R155" s="366"/>
      <c r="S155" s="366"/>
      <c r="T155" s="366"/>
      <c r="U155" s="366"/>
      <c r="V155" s="366"/>
      <c r="W155" s="366"/>
      <c r="X155" s="366"/>
      <c r="Y155" s="366"/>
      <c r="Z155" s="366"/>
      <c r="AA155" s="366"/>
      <c r="AB155" s="366"/>
      <c r="AC155" s="366"/>
      <c r="AD155" s="366"/>
      <c r="AE155" s="366"/>
      <c r="AF155" s="366"/>
      <c r="AG155" s="366"/>
      <c r="AH155" s="366"/>
      <c r="AI155" s="366"/>
      <c r="AJ155" s="366"/>
      <c r="AK155" s="366"/>
    </row>
    <row r="156" spans="1:37" ht="12.75">
      <c r="A156" s="620">
        <v>38</v>
      </c>
      <c r="B156" s="441" t="s">
        <v>146</v>
      </c>
      <c r="C156" s="462" t="s">
        <v>1767</v>
      </c>
      <c r="D156" s="445" t="s">
        <v>1755</v>
      </c>
      <c r="E156" s="454">
        <v>0.18</v>
      </c>
      <c r="F156" s="446">
        <v>7919164</v>
      </c>
      <c r="G156" s="445">
        <v>9344270</v>
      </c>
      <c r="H156" s="640">
        <v>1425106.35</v>
      </c>
      <c r="I156" s="558">
        <v>142510635</v>
      </c>
      <c r="J156" s="641" t="s">
        <v>1773</v>
      </c>
      <c r="K156" s="366"/>
      <c r="L156" s="366"/>
      <c r="M156" s="366"/>
      <c r="N156" s="366"/>
      <c r="O156" s="366"/>
      <c r="P156" s="366"/>
      <c r="Q156" s="366"/>
      <c r="R156" s="366"/>
      <c r="S156" s="366"/>
      <c r="T156" s="366"/>
      <c r="U156" s="366"/>
      <c r="V156" s="366"/>
      <c r="W156" s="366"/>
      <c r="X156" s="366"/>
      <c r="Y156" s="366"/>
      <c r="Z156" s="366"/>
      <c r="AA156" s="366"/>
      <c r="AB156" s="366"/>
      <c r="AC156" s="366"/>
      <c r="AD156" s="366"/>
      <c r="AE156" s="366"/>
      <c r="AF156" s="366"/>
      <c r="AG156" s="366"/>
      <c r="AH156" s="366"/>
      <c r="AI156" s="366"/>
      <c r="AJ156" s="366"/>
      <c r="AK156" s="366"/>
    </row>
    <row r="157" spans="1:37" ht="12.75">
      <c r="A157" s="636">
        <v>39</v>
      </c>
      <c r="B157" s="439" t="s">
        <v>1310</v>
      </c>
      <c r="C157" s="458" t="s">
        <v>1600</v>
      </c>
      <c r="D157" s="440" t="s">
        <v>1755</v>
      </c>
      <c r="E157" s="458">
        <v>0.15</v>
      </c>
      <c r="F157" s="443">
        <v>1000001</v>
      </c>
      <c r="G157" s="444">
        <v>1150000</v>
      </c>
      <c r="H157" s="637">
        <v>150000</v>
      </c>
      <c r="I157" s="638">
        <v>15000000</v>
      </c>
      <c r="J157" s="639" t="s">
        <v>1773</v>
      </c>
      <c r="K157" s="366"/>
      <c r="L157" s="366"/>
      <c r="M157" s="366"/>
      <c r="N157" s="366"/>
      <c r="O157" s="366"/>
      <c r="P157" s="366"/>
      <c r="Q157" s="366"/>
      <c r="R157" s="366"/>
      <c r="S157" s="366"/>
      <c r="T157" s="366"/>
      <c r="U157" s="366"/>
      <c r="V157" s="366"/>
      <c r="W157" s="366"/>
      <c r="X157" s="366"/>
      <c r="Y157" s="366"/>
      <c r="Z157" s="366"/>
      <c r="AA157" s="366"/>
      <c r="AB157" s="366"/>
      <c r="AC157" s="366"/>
      <c r="AD157" s="366"/>
      <c r="AE157" s="366"/>
      <c r="AF157" s="366"/>
      <c r="AG157" s="366"/>
      <c r="AH157" s="366"/>
      <c r="AI157" s="366"/>
      <c r="AJ157" s="366"/>
      <c r="AK157" s="366"/>
    </row>
    <row r="158" spans="1:37" ht="12.75">
      <c r="A158" s="620">
        <v>40</v>
      </c>
      <c r="B158" s="441" t="s">
        <v>1774</v>
      </c>
      <c r="C158" s="462" t="s">
        <v>1600</v>
      </c>
      <c r="D158" s="442" t="s">
        <v>1755</v>
      </c>
      <c r="E158" s="462">
        <v>0.2</v>
      </c>
      <c r="F158" s="436">
        <v>847501</v>
      </c>
      <c r="G158" s="445">
        <v>960500</v>
      </c>
      <c r="H158" s="640">
        <v>113000</v>
      </c>
      <c r="I158" s="558">
        <v>11300000</v>
      </c>
      <c r="J158" s="641" t="s">
        <v>1709</v>
      </c>
      <c r="K158" s="366"/>
      <c r="L158" s="366"/>
      <c r="M158" s="366"/>
      <c r="N158" s="366"/>
      <c r="O158" s="366"/>
      <c r="P158" s="366"/>
      <c r="Q158" s="366"/>
      <c r="R158" s="366"/>
      <c r="S158" s="366"/>
      <c r="T158" s="366"/>
      <c r="U158" s="366"/>
      <c r="V158" s="366"/>
      <c r="W158" s="366"/>
      <c r="X158" s="366"/>
      <c r="Y158" s="366"/>
      <c r="Z158" s="366"/>
      <c r="AA158" s="366"/>
      <c r="AB158" s="366"/>
      <c r="AC158" s="366"/>
      <c r="AD158" s="366"/>
      <c r="AE158" s="366"/>
      <c r="AF158" s="366"/>
      <c r="AG158" s="366"/>
      <c r="AH158" s="366"/>
      <c r="AI158" s="366"/>
      <c r="AJ158" s="366"/>
      <c r="AK158" s="366"/>
    </row>
    <row r="159" spans="1:37" ht="12.75">
      <c r="A159" s="636">
        <v>41</v>
      </c>
      <c r="B159" s="439" t="s">
        <v>1360</v>
      </c>
      <c r="C159" s="458" t="s">
        <v>453</v>
      </c>
      <c r="D159" s="440" t="s">
        <v>1755</v>
      </c>
      <c r="E159" s="458">
        <v>0.1</v>
      </c>
      <c r="F159" s="443">
        <v>22914873</v>
      </c>
      <c r="G159" s="444">
        <v>25206360</v>
      </c>
      <c r="H159" s="637">
        <v>2291488</v>
      </c>
      <c r="I159" s="638">
        <v>229148800</v>
      </c>
      <c r="J159" s="639" t="s">
        <v>1775</v>
      </c>
      <c r="K159" s="366"/>
      <c r="L159" s="366"/>
      <c r="M159" s="366"/>
      <c r="N159" s="366"/>
      <c r="O159" s="366"/>
      <c r="P159" s="366"/>
      <c r="Q159" s="366"/>
      <c r="R159" s="366"/>
      <c r="S159" s="366"/>
      <c r="T159" s="366"/>
      <c r="U159" s="366"/>
      <c r="V159" s="366"/>
      <c r="W159" s="366"/>
      <c r="X159" s="366"/>
      <c r="Y159" s="366"/>
      <c r="Z159" s="366"/>
      <c r="AA159" s="366"/>
      <c r="AB159" s="366"/>
      <c r="AC159" s="366"/>
      <c r="AD159" s="366"/>
      <c r="AE159" s="366"/>
      <c r="AF159" s="366"/>
      <c r="AG159" s="366"/>
      <c r="AH159" s="366"/>
      <c r="AI159" s="366"/>
      <c r="AJ159" s="366"/>
      <c r="AK159" s="366"/>
    </row>
    <row r="160" spans="1:37" ht="12.75">
      <c r="A160" s="447">
        <v>42</v>
      </c>
      <c r="B160" s="441" t="s">
        <v>1333</v>
      </c>
      <c r="C160" s="462" t="s">
        <v>1600</v>
      </c>
      <c r="D160" s="442" t="s">
        <v>1755</v>
      </c>
      <c r="E160" s="462">
        <v>0.1</v>
      </c>
      <c r="F160" s="446">
        <v>2200001</v>
      </c>
      <c r="G160" s="445">
        <v>2420000</v>
      </c>
      <c r="H160" s="640">
        <v>220000</v>
      </c>
      <c r="I160" s="558">
        <v>22000000</v>
      </c>
      <c r="J160" s="641" t="s">
        <v>1776</v>
      </c>
      <c r="K160" s="366"/>
      <c r="L160" s="366"/>
      <c r="M160" s="366"/>
      <c r="N160" s="366"/>
      <c r="O160" s="366"/>
      <c r="P160" s="366"/>
      <c r="Q160" s="366"/>
      <c r="R160" s="366"/>
      <c r="S160" s="366"/>
      <c r="T160" s="366"/>
      <c r="U160" s="366"/>
      <c r="V160" s="366"/>
      <c r="W160" s="366"/>
      <c r="X160" s="366"/>
      <c r="Y160" s="366"/>
      <c r="Z160" s="366"/>
      <c r="AA160" s="366"/>
      <c r="AB160" s="366"/>
      <c r="AC160" s="366"/>
      <c r="AD160" s="366"/>
      <c r="AE160" s="366"/>
      <c r="AF160" s="366"/>
      <c r="AG160" s="366"/>
      <c r="AH160" s="366"/>
      <c r="AI160" s="366"/>
      <c r="AJ160" s="366"/>
      <c r="AK160" s="366"/>
    </row>
    <row r="161" spans="1:37" ht="12.75">
      <c r="A161" s="636">
        <v>43</v>
      </c>
      <c r="B161" s="439" t="s">
        <v>243</v>
      </c>
      <c r="C161" s="458" t="s">
        <v>446</v>
      </c>
      <c r="D161" s="440" t="s">
        <v>1755</v>
      </c>
      <c r="E161" s="458">
        <v>0.2</v>
      </c>
      <c r="F161" s="443">
        <v>4276801</v>
      </c>
      <c r="G161" s="444">
        <v>5132160</v>
      </c>
      <c r="H161" s="637">
        <v>855360</v>
      </c>
      <c r="I161" s="638">
        <v>85536000</v>
      </c>
      <c r="J161" s="639" t="s">
        <v>1777</v>
      </c>
      <c r="K161" s="366"/>
      <c r="L161" s="366"/>
      <c r="M161" s="366"/>
      <c r="N161" s="366"/>
      <c r="O161" s="366"/>
      <c r="P161" s="366"/>
      <c r="Q161" s="366"/>
      <c r="R161" s="366"/>
      <c r="S161" s="366"/>
      <c r="T161" s="366"/>
      <c r="U161" s="366"/>
      <c r="V161" s="366"/>
      <c r="W161" s="366"/>
      <c r="X161" s="366"/>
      <c r="Y161" s="366"/>
      <c r="Z161" s="366"/>
      <c r="AA161" s="366"/>
      <c r="AB161" s="366"/>
      <c r="AC161" s="366"/>
      <c r="AD161" s="366"/>
      <c r="AE161" s="366"/>
      <c r="AF161" s="366"/>
      <c r="AG161" s="366"/>
      <c r="AH161" s="366"/>
      <c r="AI161" s="366"/>
      <c r="AJ161" s="366"/>
      <c r="AK161" s="366"/>
    </row>
    <row r="162" spans="1:37" ht="12.75">
      <c r="A162" s="447">
        <v>44</v>
      </c>
      <c r="B162" s="441" t="s">
        <v>1413</v>
      </c>
      <c r="C162" s="462" t="s">
        <v>1600</v>
      </c>
      <c r="D162" s="442" t="s">
        <v>1755</v>
      </c>
      <c r="E162" s="462">
        <v>0.1666</v>
      </c>
      <c r="F162" s="446">
        <v>1049983</v>
      </c>
      <c r="G162" s="445">
        <v>1224979</v>
      </c>
      <c r="H162" s="640">
        <v>174996.8</v>
      </c>
      <c r="I162" s="558">
        <v>17499680</v>
      </c>
      <c r="J162" s="641" t="s">
        <v>1777</v>
      </c>
      <c r="K162" s="366"/>
      <c r="L162" s="366"/>
      <c r="M162" s="366"/>
      <c r="N162" s="366"/>
      <c r="O162" s="366"/>
      <c r="P162" s="366"/>
      <c r="Q162" s="366"/>
      <c r="R162" s="366"/>
      <c r="S162" s="366"/>
      <c r="T162" s="366"/>
      <c r="U162" s="366"/>
      <c r="V162" s="366"/>
      <c r="W162" s="366"/>
      <c r="X162" s="366"/>
      <c r="Y162" s="366"/>
      <c r="Z162" s="366"/>
      <c r="AA162" s="366"/>
      <c r="AB162" s="366"/>
      <c r="AC162" s="366"/>
      <c r="AD162" s="366"/>
      <c r="AE162" s="366"/>
      <c r="AF162" s="366"/>
      <c r="AG162" s="366"/>
      <c r="AH162" s="366"/>
      <c r="AI162" s="366"/>
      <c r="AJ162" s="366"/>
      <c r="AK162" s="366"/>
    </row>
    <row r="163" spans="1:37" ht="12.75">
      <c r="A163" s="636">
        <v>45</v>
      </c>
      <c r="B163" s="439" t="s">
        <v>1523</v>
      </c>
      <c r="C163" s="458" t="s">
        <v>1060</v>
      </c>
      <c r="D163" s="440" t="s">
        <v>1755</v>
      </c>
      <c r="E163" s="458">
        <v>0.15</v>
      </c>
      <c r="F163" s="443">
        <v>34479246</v>
      </c>
      <c r="G163" s="444">
        <v>39651132</v>
      </c>
      <c r="H163" s="637">
        <v>5171886.72</v>
      </c>
      <c r="I163" s="638">
        <v>517188672</v>
      </c>
      <c r="J163" s="639" t="s">
        <v>1777</v>
      </c>
      <c r="K163" s="366"/>
      <c r="L163" s="366"/>
      <c r="M163" s="366"/>
      <c r="N163" s="366"/>
      <c r="O163" s="366"/>
      <c r="P163" s="366"/>
      <c r="Q163" s="366"/>
      <c r="R163" s="366"/>
      <c r="S163" s="366"/>
      <c r="T163" s="366"/>
      <c r="U163" s="366"/>
      <c r="V163" s="366"/>
      <c r="W163" s="366"/>
      <c r="X163" s="366"/>
      <c r="Y163" s="366"/>
      <c r="Z163" s="366"/>
      <c r="AA163" s="366"/>
      <c r="AB163" s="366"/>
      <c r="AC163" s="366"/>
      <c r="AD163" s="366"/>
      <c r="AE163" s="366"/>
      <c r="AF163" s="366"/>
      <c r="AG163" s="366"/>
      <c r="AH163" s="366"/>
      <c r="AI163" s="366"/>
      <c r="AJ163" s="366"/>
      <c r="AK163" s="366"/>
    </row>
    <row r="164" spans="1:37" ht="12.75">
      <c r="A164" s="447">
        <v>46</v>
      </c>
      <c r="B164" s="441" t="s">
        <v>397</v>
      </c>
      <c r="C164" s="462" t="s">
        <v>453</v>
      </c>
      <c r="D164" s="442" t="s">
        <v>1755</v>
      </c>
      <c r="E164" s="462">
        <v>0.3012</v>
      </c>
      <c r="F164" s="446">
        <v>5768439</v>
      </c>
      <c r="G164" s="445">
        <v>6926741</v>
      </c>
      <c r="H164" s="640">
        <v>1158302.25</v>
      </c>
      <c r="I164" s="558">
        <v>115830225</v>
      </c>
      <c r="J164" s="641" t="s">
        <v>1777</v>
      </c>
      <c r="K164" s="366"/>
      <c r="L164" s="366"/>
      <c r="M164" s="366"/>
      <c r="N164" s="366"/>
      <c r="O164" s="366"/>
      <c r="P164" s="366"/>
      <c r="Q164" s="366"/>
      <c r="R164" s="366"/>
      <c r="S164" s="366"/>
      <c r="T164" s="366"/>
      <c r="U164" s="366"/>
      <c r="V164" s="366"/>
      <c r="W164" s="366"/>
      <c r="X164" s="366"/>
      <c r="Y164" s="366"/>
      <c r="Z164" s="366"/>
      <c r="AA164" s="366"/>
      <c r="AB164" s="366"/>
      <c r="AC164" s="366"/>
      <c r="AD164" s="366"/>
      <c r="AE164" s="366"/>
      <c r="AF164" s="366"/>
      <c r="AG164" s="366"/>
      <c r="AH164" s="366"/>
      <c r="AI164" s="366"/>
      <c r="AJ164" s="366"/>
      <c r="AK164" s="366"/>
    </row>
    <row r="165" spans="1:37" ht="12.75">
      <c r="A165" s="636">
        <v>47</v>
      </c>
      <c r="B165" s="439" t="s">
        <v>1329</v>
      </c>
      <c r="C165" s="458" t="s">
        <v>449</v>
      </c>
      <c r="D165" s="440" t="s">
        <v>1755</v>
      </c>
      <c r="E165" s="458" t="s">
        <v>1289</v>
      </c>
      <c r="F165" s="443">
        <v>6908752</v>
      </c>
      <c r="G165" s="444">
        <v>8000001</v>
      </c>
      <c r="H165" s="637">
        <v>1091249.31</v>
      </c>
      <c r="I165" s="638">
        <v>109124931</v>
      </c>
      <c r="J165" s="639" t="s">
        <v>1777</v>
      </c>
      <c r="K165" s="366"/>
      <c r="L165" s="366"/>
      <c r="M165" s="366"/>
      <c r="N165" s="366"/>
      <c r="O165" s="366"/>
      <c r="P165" s="366"/>
      <c r="Q165" s="366"/>
      <c r="R165" s="366"/>
      <c r="S165" s="366"/>
      <c r="T165" s="366"/>
      <c r="U165" s="366"/>
      <c r="V165" s="366"/>
      <c r="W165" s="366"/>
      <c r="X165" s="366"/>
      <c r="Y165" s="366"/>
      <c r="Z165" s="366"/>
      <c r="AA165" s="366"/>
      <c r="AB165" s="366"/>
      <c r="AC165" s="366"/>
      <c r="AD165" s="366"/>
      <c r="AE165" s="366"/>
      <c r="AF165" s="366"/>
      <c r="AG165" s="366"/>
      <c r="AH165" s="366"/>
      <c r="AI165" s="366"/>
      <c r="AJ165" s="366"/>
      <c r="AK165" s="366"/>
    </row>
    <row r="166" spans="1:37" ht="12.75">
      <c r="A166" s="447">
        <v>48</v>
      </c>
      <c r="B166" s="441" t="s">
        <v>1778</v>
      </c>
      <c r="C166" s="462" t="s">
        <v>446</v>
      </c>
      <c r="D166" s="442" t="s">
        <v>1744</v>
      </c>
      <c r="E166" s="462">
        <v>0.2</v>
      </c>
      <c r="F166" s="446">
        <v>1012501</v>
      </c>
      <c r="G166" s="445">
        <v>1215000</v>
      </c>
      <c r="H166" s="640">
        <v>202499.25</v>
      </c>
      <c r="I166" s="558">
        <v>20249925</v>
      </c>
      <c r="J166" s="641" t="s">
        <v>1779</v>
      </c>
      <c r="K166" s="366"/>
      <c r="L166" s="366"/>
      <c r="M166" s="366"/>
      <c r="N166" s="366"/>
      <c r="O166" s="366"/>
      <c r="P166" s="366"/>
      <c r="Q166" s="366"/>
      <c r="R166" s="366"/>
      <c r="S166" s="366"/>
      <c r="T166" s="366"/>
      <c r="U166" s="366"/>
      <c r="V166" s="366"/>
      <c r="W166" s="366"/>
      <c r="X166" s="366"/>
      <c r="Y166" s="366"/>
      <c r="Z166" s="366"/>
      <c r="AA166" s="366"/>
      <c r="AB166" s="366"/>
      <c r="AC166" s="366"/>
      <c r="AD166" s="366"/>
      <c r="AE166" s="366"/>
      <c r="AF166" s="366"/>
      <c r="AG166" s="366"/>
      <c r="AH166" s="366"/>
      <c r="AI166" s="366"/>
      <c r="AJ166" s="366"/>
      <c r="AK166" s="366"/>
    </row>
    <row r="167" spans="1:37" ht="12.75">
      <c r="A167" s="636">
        <v>49</v>
      </c>
      <c r="B167" s="439" t="s">
        <v>1780</v>
      </c>
      <c r="C167" s="458" t="s">
        <v>449</v>
      </c>
      <c r="D167" s="440" t="s">
        <v>1781</v>
      </c>
      <c r="E167" s="458">
        <v>0.22</v>
      </c>
      <c r="F167" s="443">
        <v>1114426</v>
      </c>
      <c r="G167" s="444">
        <v>1358644</v>
      </c>
      <c r="H167" s="637">
        <v>244219</v>
      </c>
      <c r="I167" s="638">
        <v>24421900</v>
      </c>
      <c r="J167" s="639" t="s">
        <v>1712</v>
      </c>
      <c r="K167" s="366"/>
      <c r="L167" s="366"/>
      <c r="M167" s="366"/>
      <c r="N167" s="366"/>
      <c r="O167" s="366"/>
      <c r="P167" s="366"/>
      <c r="Q167" s="366"/>
      <c r="R167" s="366"/>
      <c r="S167" s="366"/>
      <c r="T167" s="366"/>
      <c r="U167" s="366"/>
      <c r="V167" s="366"/>
      <c r="W167" s="366"/>
      <c r="X167" s="366"/>
      <c r="Y167" s="366"/>
      <c r="Z167" s="366"/>
      <c r="AA167" s="366"/>
      <c r="AB167" s="366"/>
      <c r="AC167" s="366"/>
      <c r="AD167" s="366"/>
      <c r="AE167" s="366"/>
      <c r="AF167" s="366"/>
      <c r="AG167" s="366"/>
      <c r="AH167" s="366"/>
      <c r="AI167" s="366"/>
      <c r="AJ167" s="366"/>
      <c r="AK167" s="366"/>
    </row>
    <row r="168" spans="1:37" ht="12.75">
      <c r="A168" s="447">
        <v>50</v>
      </c>
      <c r="B168" s="441" t="s">
        <v>1563</v>
      </c>
      <c r="C168" s="462" t="s">
        <v>1600</v>
      </c>
      <c r="D168" s="442" t="s">
        <v>1755</v>
      </c>
      <c r="E168" s="462">
        <v>0.13</v>
      </c>
      <c r="F168" s="446">
        <v>3450001</v>
      </c>
      <c r="G168" s="445">
        <v>3599500</v>
      </c>
      <c r="H168" s="640">
        <v>149500</v>
      </c>
      <c r="I168" s="558">
        <v>14950000</v>
      </c>
      <c r="J168" s="641" t="s">
        <v>1712</v>
      </c>
      <c r="K168" s="366"/>
      <c r="L168" s="366"/>
      <c r="M168" s="366"/>
      <c r="N168" s="366"/>
      <c r="O168" s="366"/>
      <c r="P168" s="366"/>
      <c r="Q168" s="366"/>
      <c r="R168" s="366"/>
      <c r="S168" s="366"/>
      <c r="T168" s="366"/>
      <c r="U168" s="366"/>
      <c r="V168" s="366"/>
      <c r="W168" s="366"/>
      <c r="X168" s="366"/>
      <c r="Y168" s="366"/>
      <c r="Z168" s="366"/>
      <c r="AA168" s="366"/>
      <c r="AB168" s="366"/>
      <c r="AC168" s="366"/>
      <c r="AD168" s="366"/>
      <c r="AE168" s="366"/>
      <c r="AF168" s="366"/>
      <c r="AG168" s="366"/>
      <c r="AH168" s="366"/>
      <c r="AI168" s="366"/>
      <c r="AJ168" s="366"/>
      <c r="AK168" s="366"/>
    </row>
    <row r="169" spans="1:37" ht="12.75">
      <c r="A169" s="636">
        <v>51</v>
      </c>
      <c r="B169" s="439" t="s">
        <v>1535</v>
      </c>
      <c r="C169" s="458" t="s">
        <v>1600</v>
      </c>
      <c r="D169" s="440" t="s">
        <v>1755</v>
      </c>
      <c r="E169" s="458">
        <v>0.2</v>
      </c>
      <c r="F169" s="443">
        <v>648001</v>
      </c>
      <c r="G169" s="444">
        <v>777600</v>
      </c>
      <c r="H169" s="637">
        <v>129600</v>
      </c>
      <c r="I169" s="638">
        <v>12960000</v>
      </c>
      <c r="J169" s="639" t="s">
        <v>1713</v>
      </c>
      <c r="K169" s="366"/>
      <c r="L169" s="366"/>
      <c r="M169" s="366"/>
      <c r="N169" s="366"/>
      <c r="O169" s="366"/>
      <c r="P169" s="366"/>
      <c r="Q169" s="366"/>
      <c r="R169" s="366"/>
      <c r="S169" s="366"/>
      <c r="T169" s="366"/>
      <c r="U169" s="366"/>
      <c r="V169" s="366"/>
      <c r="W169" s="366"/>
      <c r="X169" s="366"/>
      <c r="Y169" s="366"/>
      <c r="Z169" s="366"/>
      <c r="AA169" s="366"/>
      <c r="AB169" s="366"/>
      <c r="AC169" s="366"/>
      <c r="AD169" s="366"/>
      <c r="AE169" s="366"/>
      <c r="AF169" s="366"/>
      <c r="AG169" s="366"/>
      <c r="AH169" s="366"/>
      <c r="AI169" s="366"/>
      <c r="AJ169" s="366"/>
      <c r="AK169" s="366"/>
    </row>
    <row r="170" spans="1:37" ht="12.75">
      <c r="A170" s="447">
        <v>52</v>
      </c>
      <c r="B170" s="441" t="s">
        <v>1502</v>
      </c>
      <c r="C170" s="462" t="s">
        <v>1060</v>
      </c>
      <c r="D170" s="442" t="s">
        <v>1755</v>
      </c>
      <c r="E170" s="462">
        <v>0.06</v>
      </c>
      <c r="F170" s="446">
        <v>4725954</v>
      </c>
      <c r="G170" s="445">
        <v>5010551</v>
      </c>
      <c r="H170" s="640">
        <v>284598</v>
      </c>
      <c r="I170" s="558">
        <v>28459800</v>
      </c>
      <c r="J170" s="641" t="s">
        <v>1713</v>
      </c>
      <c r="K170" s="366"/>
      <c r="L170" s="366"/>
      <c r="M170" s="366"/>
      <c r="N170" s="366"/>
      <c r="O170" s="366"/>
      <c r="P170" s="366"/>
      <c r="Q170" s="366"/>
      <c r="R170" s="366"/>
      <c r="S170" s="366"/>
      <c r="T170" s="366"/>
      <c r="U170" s="366"/>
      <c r="V170" s="366"/>
      <c r="W170" s="366"/>
      <c r="X170" s="366"/>
      <c r="Y170" s="366"/>
      <c r="Z170" s="366"/>
      <c r="AA170" s="366"/>
      <c r="AB170" s="366"/>
      <c r="AC170" s="366"/>
      <c r="AD170" s="366"/>
      <c r="AE170" s="366"/>
      <c r="AF170" s="366"/>
      <c r="AG170" s="366"/>
      <c r="AH170" s="366"/>
      <c r="AI170" s="366"/>
      <c r="AJ170" s="366"/>
      <c r="AK170" s="366"/>
    </row>
    <row r="171" spans="1:37" ht="12.75">
      <c r="A171" s="636">
        <v>53</v>
      </c>
      <c r="B171" s="439" t="s">
        <v>1326</v>
      </c>
      <c r="C171" s="458" t="s">
        <v>936</v>
      </c>
      <c r="D171" s="440" t="s">
        <v>1755</v>
      </c>
      <c r="E171" s="458">
        <v>0.27</v>
      </c>
      <c r="F171" s="443">
        <v>63254323</v>
      </c>
      <c r="G171" s="444">
        <v>80332989</v>
      </c>
      <c r="H171" s="637">
        <v>17078666.89</v>
      </c>
      <c r="I171" s="638">
        <v>1707866689</v>
      </c>
      <c r="J171" s="639" t="s">
        <v>1713</v>
      </c>
      <c r="K171" s="366"/>
      <c r="L171" s="366"/>
      <c r="M171" s="366"/>
      <c r="N171" s="366"/>
      <c r="O171" s="366"/>
      <c r="P171" s="366"/>
      <c r="Q171" s="366"/>
      <c r="R171" s="366"/>
      <c r="S171" s="366"/>
      <c r="T171" s="366"/>
      <c r="U171" s="366"/>
      <c r="V171" s="366"/>
      <c r="W171" s="366"/>
      <c r="X171" s="366"/>
      <c r="Y171" s="366"/>
      <c r="Z171" s="366"/>
      <c r="AA171" s="366"/>
      <c r="AB171" s="366"/>
      <c r="AC171" s="366"/>
      <c r="AD171" s="366"/>
      <c r="AE171" s="366"/>
      <c r="AF171" s="366"/>
      <c r="AG171" s="366"/>
      <c r="AH171" s="366"/>
      <c r="AI171" s="366"/>
      <c r="AJ171" s="366"/>
      <c r="AK171" s="366"/>
    </row>
    <row r="172" spans="1:37" ht="12.75">
      <c r="A172" s="447">
        <v>54</v>
      </c>
      <c r="B172" s="441" t="s">
        <v>1782</v>
      </c>
      <c r="C172" s="462" t="s">
        <v>1600</v>
      </c>
      <c r="D172" s="442" t="s">
        <v>1755</v>
      </c>
      <c r="E172" s="462">
        <v>0.25</v>
      </c>
      <c r="F172" s="446">
        <v>1127001</v>
      </c>
      <c r="G172" s="445">
        <v>1408750</v>
      </c>
      <c r="H172" s="640">
        <v>281750</v>
      </c>
      <c r="I172" s="558">
        <v>28175000</v>
      </c>
      <c r="J172" s="641" t="s">
        <v>1783</v>
      </c>
      <c r="K172" s="366"/>
      <c r="L172" s="366"/>
      <c r="M172" s="366"/>
      <c r="N172" s="366"/>
      <c r="O172" s="366"/>
      <c r="P172" s="366"/>
      <c r="Q172" s="366"/>
      <c r="R172" s="366"/>
      <c r="S172" s="366"/>
      <c r="T172" s="366"/>
      <c r="U172" s="366"/>
      <c r="V172" s="366"/>
      <c r="W172" s="366"/>
      <c r="X172" s="366"/>
      <c r="Y172" s="366"/>
      <c r="Z172" s="366"/>
      <c r="AA172" s="366"/>
      <c r="AB172" s="366"/>
      <c r="AC172" s="366"/>
      <c r="AD172" s="366"/>
      <c r="AE172" s="366"/>
      <c r="AF172" s="366"/>
      <c r="AG172" s="366"/>
      <c r="AH172" s="366"/>
      <c r="AI172" s="366"/>
      <c r="AJ172" s="366"/>
      <c r="AK172" s="366"/>
    </row>
    <row r="173" spans="1:37" ht="12.75">
      <c r="A173" s="636">
        <v>55</v>
      </c>
      <c r="B173" s="439" t="s">
        <v>1389</v>
      </c>
      <c r="C173" s="458" t="s">
        <v>453</v>
      </c>
      <c r="D173" s="440" t="s">
        <v>1755</v>
      </c>
      <c r="E173" s="458">
        <v>0.15</v>
      </c>
      <c r="F173" s="443">
        <v>22042437</v>
      </c>
      <c r="G173" s="444">
        <v>25348800</v>
      </c>
      <c r="H173" s="637">
        <v>3306365.21</v>
      </c>
      <c r="I173" s="638">
        <v>330636521</v>
      </c>
      <c r="J173" s="639" t="s">
        <v>1783</v>
      </c>
      <c r="K173" s="366"/>
      <c r="L173" s="366"/>
      <c r="M173" s="366"/>
      <c r="N173" s="366"/>
      <c r="O173" s="366"/>
      <c r="P173" s="366"/>
      <c r="Q173" s="366"/>
      <c r="R173" s="366"/>
      <c r="S173" s="366"/>
      <c r="T173" s="366"/>
      <c r="U173" s="366"/>
      <c r="V173" s="366"/>
      <c r="W173" s="366"/>
      <c r="X173" s="366"/>
      <c r="Y173" s="366"/>
      <c r="Z173" s="366"/>
      <c r="AA173" s="366"/>
      <c r="AB173" s="366"/>
      <c r="AC173" s="366"/>
      <c r="AD173" s="366"/>
      <c r="AE173" s="366"/>
      <c r="AF173" s="366"/>
      <c r="AG173" s="366"/>
      <c r="AH173" s="366"/>
      <c r="AI173" s="366"/>
      <c r="AJ173" s="366"/>
      <c r="AK173" s="366"/>
    </row>
    <row r="174" spans="1:37" ht="12.75">
      <c r="A174" s="447">
        <v>56</v>
      </c>
      <c r="B174" s="441" t="s">
        <v>1335</v>
      </c>
      <c r="C174" s="462" t="s">
        <v>453</v>
      </c>
      <c r="D174" s="442" t="s">
        <v>1755</v>
      </c>
      <c r="E174" s="462">
        <v>0.2</v>
      </c>
      <c r="F174" s="446">
        <v>21598030</v>
      </c>
      <c r="G174" s="445">
        <v>25917635</v>
      </c>
      <c r="H174" s="640">
        <v>4319605.53</v>
      </c>
      <c r="I174" s="558">
        <v>431960553</v>
      </c>
      <c r="J174" s="641" t="s">
        <v>1783</v>
      </c>
      <c r="K174" s="366"/>
      <c r="L174" s="366"/>
      <c r="M174" s="366"/>
      <c r="N174" s="366"/>
      <c r="O174" s="366"/>
      <c r="P174" s="366"/>
      <c r="Q174" s="366"/>
      <c r="R174" s="366"/>
      <c r="S174" s="366"/>
      <c r="T174" s="366"/>
      <c r="U174" s="366"/>
      <c r="V174" s="366"/>
      <c r="W174" s="366"/>
      <c r="X174" s="366"/>
      <c r="Y174" s="366"/>
      <c r="Z174" s="366"/>
      <c r="AA174" s="366"/>
      <c r="AB174" s="366"/>
      <c r="AC174" s="366"/>
      <c r="AD174" s="366"/>
      <c r="AE174" s="366"/>
      <c r="AF174" s="366"/>
      <c r="AG174" s="366"/>
      <c r="AH174" s="366"/>
      <c r="AI174" s="366"/>
      <c r="AJ174" s="366"/>
      <c r="AK174" s="366"/>
    </row>
    <row r="175" spans="1:37" ht="12.75">
      <c r="A175" s="636">
        <v>57</v>
      </c>
      <c r="B175" s="439" t="s">
        <v>1347</v>
      </c>
      <c r="C175" s="458" t="s">
        <v>936</v>
      </c>
      <c r="D175" s="440" t="s">
        <v>1755</v>
      </c>
      <c r="E175" s="458">
        <v>0.144</v>
      </c>
      <c r="F175" s="443">
        <v>69936942</v>
      </c>
      <c r="G175" s="444">
        <v>80007861</v>
      </c>
      <c r="H175" s="637">
        <v>10070919.35</v>
      </c>
      <c r="I175" s="638">
        <v>1007091935</v>
      </c>
      <c r="J175" s="639" t="s">
        <v>1783</v>
      </c>
      <c r="K175" s="366"/>
      <c r="L175" s="366"/>
      <c r="M175" s="366"/>
      <c r="N175" s="366"/>
      <c r="O175" s="366"/>
      <c r="P175" s="366"/>
      <c r="Q175" s="366"/>
      <c r="R175" s="366"/>
      <c r="S175" s="366"/>
      <c r="T175" s="366"/>
      <c r="U175" s="366"/>
      <c r="V175" s="366"/>
      <c r="W175" s="366"/>
      <c r="X175" s="366"/>
      <c r="Y175" s="366"/>
      <c r="Z175" s="366"/>
      <c r="AA175" s="366"/>
      <c r="AB175" s="366"/>
      <c r="AC175" s="366"/>
      <c r="AD175" s="366"/>
      <c r="AE175" s="366"/>
      <c r="AF175" s="366"/>
      <c r="AG175" s="366"/>
      <c r="AH175" s="366"/>
      <c r="AI175" s="366"/>
      <c r="AJ175" s="366"/>
      <c r="AK175" s="366"/>
    </row>
    <row r="176" spans="1:37" ht="12.75">
      <c r="A176" s="447">
        <v>58</v>
      </c>
      <c r="B176" s="441" t="s">
        <v>1784</v>
      </c>
      <c r="C176" s="462" t="s">
        <v>936</v>
      </c>
      <c r="D176" s="442" t="s">
        <v>1755</v>
      </c>
      <c r="E176" s="462">
        <v>0.09</v>
      </c>
      <c r="F176" s="446">
        <v>73905441</v>
      </c>
      <c r="G176" s="445">
        <v>80556930</v>
      </c>
      <c r="H176" s="640">
        <v>6651490</v>
      </c>
      <c r="I176" s="558">
        <v>665149000</v>
      </c>
      <c r="J176" s="641" t="s">
        <v>1785</v>
      </c>
      <c r="K176" s="366"/>
      <c r="L176" s="366"/>
      <c r="M176" s="366"/>
      <c r="N176" s="366"/>
      <c r="O176" s="366"/>
      <c r="P176" s="366"/>
      <c r="Q176" s="366"/>
      <c r="R176" s="366"/>
      <c r="S176" s="366"/>
      <c r="T176" s="366"/>
      <c r="U176" s="366"/>
      <c r="V176" s="366"/>
      <c r="W176" s="366"/>
      <c r="X176" s="366"/>
      <c r="Y176" s="366"/>
      <c r="Z176" s="366"/>
      <c r="AA176" s="366"/>
      <c r="AB176" s="366"/>
      <c r="AC176" s="366"/>
      <c r="AD176" s="366"/>
      <c r="AE176" s="366"/>
      <c r="AF176" s="366"/>
      <c r="AG176" s="366"/>
      <c r="AH176" s="366"/>
      <c r="AI176" s="366"/>
      <c r="AJ176" s="366"/>
      <c r="AK176" s="366"/>
    </row>
    <row r="177" spans="1:37" ht="12.75">
      <c r="A177" s="636">
        <v>59</v>
      </c>
      <c r="B177" s="439" t="s">
        <v>1786</v>
      </c>
      <c r="C177" s="458" t="s">
        <v>936</v>
      </c>
      <c r="D177" s="440" t="s">
        <v>1755</v>
      </c>
      <c r="E177" s="458">
        <v>1</v>
      </c>
      <c r="F177" s="443">
        <v>40057154</v>
      </c>
      <c r="G177" s="444">
        <v>80114307</v>
      </c>
      <c r="H177" s="637">
        <v>40057153.33</v>
      </c>
      <c r="I177" s="638">
        <v>4005715333</v>
      </c>
      <c r="J177" s="639" t="s">
        <v>1785</v>
      </c>
      <c r="K177" s="366"/>
      <c r="L177" s="366"/>
      <c r="M177" s="366"/>
      <c r="N177" s="366"/>
      <c r="O177" s="366"/>
      <c r="P177" s="366"/>
      <c r="Q177" s="366"/>
      <c r="R177" s="366"/>
      <c r="S177" s="366"/>
      <c r="T177" s="366"/>
      <c r="U177" s="366"/>
      <c r="V177" s="366"/>
      <c r="W177" s="366"/>
      <c r="X177" s="366"/>
      <c r="Y177" s="366"/>
      <c r="Z177" s="366"/>
      <c r="AA177" s="366"/>
      <c r="AB177" s="366"/>
      <c r="AC177" s="366"/>
      <c r="AD177" s="366"/>
      <c r="AE177" s="366"/>
      <c r="AF177" s="366"/>
      <c r="AG177" s="366"/>
      <c r="AH177" s="366"/>
      <c r="AI177" s="366"/>
      <c r="AJ177" s="366"/>
      <c r="AK177" s="366"/>
    </row>
    <row r="178" spans="1:37" ht="12.75">
      <c r="A178" s="447">
        <v>60</v>
      </c>
      <c r="B178" s="441" t="s">
        <v>1344</v>
      </c>
      <c r="C178" s="462" t="s">
        <v>1600</v>
      </c>
      <c r="D178" s="442" t="s">
        <v>1755</v>
      </c>
      <c r="E178" s="462">
        <v>0.456</v>
      </c>
      <c r="F178" s="446">
        <v>526418</v>
      </c>
      <c r="G178" s="445">
        <v>766464</v>
      </c>
      <c r="H178" s="640">
        <v>240046.15</v>
      </c>
      <c r="I178" s="558">
        <v>24004615</v>
      </c>
      <c r="J178" s="641" t="s">
        <v>1714</v>
      </c>
      <c r="K178" s="366"/>
      <c r="L178" s="366"/>
      <c r="M178" s="366"/>
      <c r="N178" s="366"/>
      <c r="O178" s="366"/>
      <c r="P178" s="366"/>
      <c r="Q178" s="366"/>
      <c r="R178" s="366"/>
      <c r="S178" s="366"/>
      <c r="T178" s="366"/>
      <c r="U178" s="366"/>
      <c r="V178" s="366"/>
      <c r="W178" s="366"/>
      <c r="X178" s="366"/>
      <c r="Y178" s="366"/>
      <c r="Z178" s="366"/>
      <c r="AA178" s="366"/>
      <c r="AB178" s="366"/>
      <c r="AC178" s="366"/>
      <c r="AD178" s="366"/>
      <c r="AE178" s="366"/>
      <c r="AF178" s="366"/>
      <c r="AG178" s="366"/>
      <c r="AH178" s="366"/>
      <c r="AI178" s="366"/>
      <c r="AJ178" s="366"/>
      <c r="AK178" s="366"/>
    </row>
    <row r="179" spans="1:37" ht="12.75">
      <c r="A179" s="636">
        <v>61</v>
      </c>
      <c r="B179" s="439" t="s">
        <v>1539</v>
      </c>
      <c r="C179" s="458" t="s">
        <v>1600</v>
      </c>
      <c r="D179" s="440" t="s">
        <v>1755</v>
      </c>
      <c r="E179" s="458">
        <v>0.2</v>
      </c>
      <c r="F179" s="443">
        <v>4189633</v>
      </c>
      <c r="G179" s="444">
        <v>5031109</v>
      </c>
      <c r="H179" s="637">
        <v>841477</v>
      </c>
      <c r="I179" s="638">
        <v>84147700</v>
      </c>
      <c r="J179" s="639" t="s">
        <v>1787</v>
      </c>
      <c r="K179" s="366"/>
      <c r="L179" s="366"/>
      <c r="M179" s="366"/>
      <c r="N179" s="366"/>
      <c r="O179" s="366"/>
      <c r="P179" s="366"/>
      <c r="Q179" s="366"/>
      <c r="R179" s="366"/>
      <c r="S179" s="366"/>
      <c r="T179" s="366"/>
      <c r="U179" s="366"/>
      <c r="V179" s="366"/>
      <c r="W179" s="366"/>
      <c r="X179" s="366"/>
      <c r="Y179" s="366"/>
      <c r="Z179" s="366"/>
      <c r="AA179" s="366"/>
      <c r="AB179" s="366"/>
      <c r="AC179" s="366"/>
      <c r="AD179" s="366"/>
      <c r="AE179" s="366"/>
      <c r="AF179" s="366"/>
      <c r="AG179" s="366"/>
      <c r="AH179" s="366"/>
      <c r="AI179" s="366"/>
      <c r="AJ179" s="366"/>
      <c r="AK179" s="366"/>
    </row>
    <row r="180" spans="1:37" ht="12.75">
      <c r="A180" s="447">
        <v>62</v>
      </c>
      <c r="B180" s="441" t="s">
        <v>1524</v>
      </c>
      <c r="C180" s="462" t="s">
        <v>449</v>
      </c>
      <c r="D180" s="442" t="s">
        <v>1755</v>
      </c>
      <c r="E180" s="462">
        <v>0.18</v>
      </c>
      <c r="F180" s="446">
        <v>3418592</v>
      </c>
      <c r="G180" s="445">
        <v>4033937</v>
      </c>
      <c r="H180" s="640">
        <v>615346</v>
      </c>
      <c r="I180" s="558">
        <v>61534600</v>
      </c>
      <c r="J180" s="641" t="s">
        <v>1787</v>
      </c>
      <c r="K180" s="366"/>
      <c r="L180" s="366"/>
      <c r="M180" s="366"/>
      <c r="N180" s="366"/>
      <c r="O180" s="366"/>
      <c r="P180" s="366"/>
      <c r="Q180" s="366"/>
      <c r="R180" s="366"/>
      <c r="S180" s="366"/>
      <c r="T180" s="366"/>
      <c r="U180" s="366"/>
      <c r="V180" s="366"/>
      <c r="W180" s="366"/>
      <c r="X180" s="366"/>
      <c r="Y180" s="366"/>
      <c r="Z180" s="366"/>
      <c r="AA180" s="366"/>
      <c r="AB180" s="366"/>
      <c r="AC180" s="366"/>
      <c r="AD180" s="366"/>
      <c r="AE180" s="366"/>
      <c r="AF180" s="366"/>
      <c r="AG180" s="366"/>
      <c r="AH180" s="366"/>
      <c r="AI180" s="366"/>
      <c r="AJ180" s="366"/>
      <c r="AK180" s="366"/>
    </row>
    <row r="181" spans="1:37" ht="12.75">
      <c r="A181" s="636">
        <v>63</v>
      </c>
      <c r="B181" s="439" t="s">
        <v>1372</v>
      </c>
      <c r="C181" s="458" t="s">
        <v>936</v>
      </c>
      <c r="D181" s="440" t="s">
        <v>1755</v>
      </c>
      <c r="E181" s="458">
        <v>0.16</v>
      </c>
      <c r="F181" s="443">
        <v>69216898</v>
      </c>
      <c r="G181" s="444">
        <v>80332364</v>
      </c>
      <c r="H181" s="637">
        <v>11115467</v>
      </c>
      <c r="I181" s="638">
        <v>1111546700</v>
      </c>
      <c r="J181" s="639" t="s">
        <v>1787</v>
      </c>
      <c r="K181" s="366"/>
      <c r="L181" s="366"/>
      <c r="M181" s="366"/>
      <c r="N181" s="366"/>
      <c r="O181" s="366"/>
      <c r="P181" s="366"/>
      <c r="Q181" s="366"/>
      <c r="R181" s="366"/>
      <c r="S181" s="366"/>
      <c r="T181" s="366"/>
      <c r="U181" s="366"/>
      <c r="V181" s="366"/>
      <c r="W181" s="366"/>
      <c r="X181" s="366"/>
      <c r="Y181" s="366"/>
      <c r="Z181" s="366"/>
      <c r="AA181" s="366"/>
      <c r="AB181" s="366"/>
      <c r="AC181" s="366"/>
      <c r="AD181" s="366"/>
      <c r="AE181" s="366"/>
      <c r="AF181" s="366"/>
      <c r="AG181" s="366"/>
      <c r="AH181" s="366"/>
      <c r="AI181" s="366"/>
      <c r="AJ181" s="366"/>
      <c r="AK181" s="366"/>
    </row>
    <row r="182" spans="1:37" ht="12.75">
      <c r="A182" s="447">
        <v>64</v>
      </c>
      <c r="B182" s="441" t="s">
        <v>1396</v>
      </c>
      <c r="C182" s="462" t="s">
        <v>453</v>
      </c>
      <c r="D182" s="442" t="s">
        <v>1755</v>
      </c>
      <c r="E182" s="462">
        <v>0.2</v>
      </c>
      <c r="F182" s="446">
        <v>4247236</v>
      </c>
      <c r="G182" s="445">
        <v>5096682</v>
      </c>
      <c r="H182" s="640">
        <v>849447</v>
      </c>
      <c r="I182" s="558">
        <v>84944700</v>
      </c>
      <c r="J182" s="641" t="s">
        <v>1787</v>
      </c>
      <c r="K182" s="366"/>
      <c r="L182" s="366"/>
      <c r="M182" s="366"/>
      <c r="N182" s="366"/>
      <c r="O182" s="366"/>
      <c r="P182" s="366"/>
      <c r="Q182" s="366"/>
      <c r="R182" s="366"/>
      <c r="S182" s="366"/>
      <c r="T182" s="366"/>
      <c r="U182" s="366"/>
      <c r="V182" s="366"/>
      <c r="W182" s="366"/>
      <c r="X182" s="366"/>
      <c r="Y182" s="366"/>
      <c r="Z182" s="366"/>
      <c r="AA182" s="366"/>
      <c r="AB182" s="366"/>
      <c r="AC182" s="366"/>
      <c r="AD182" s="366"/>
      <c r="AE182" s="366"/>
      <c r="AF182" s="366"/>
      <c r="AG182" s="366"/>
      <c r="AH182" s="366"/>
      <c r="AI182" s="366"/>
      <c r="AJ182" s="366"/>
      <c r="AK182" s="366"/>
    </row>
    <row r="183" spans="1:37" ht="12.75">
      <c r="A183" s="636">
        <v>65</v>
      </c>
      <c r="B183" s="439" t="s">
        <v>1788</v>
      </c>
      <c r="C183" s="458" t="s">
        <v>453</v>
      </c>
      <c r="D183" s="440" t="s">
        <v>1755</v>
      </c>
      <c r="E183" s="458" t="s">
        <v>1289</v>
      </c>
      <c r="F183" s="443">
        <v>23656981</v>
      </c>
      <c r="G183" s="444">
        <v>25959853</v>
      </c>
      <c r="H183" s="637">
        <v>2302873</v>
      </c>
      <c r="I183" s="638">
        <v>230287300</v>
      </c>
      <c r="J183" s="639" t="s">
        <v>1787</v>
      </c>
      <c r="K183" s="366"/>
      <c r="L183" s="366"/>
      <c r="M183" s="366"/>
      <c r="N183" s="366"/>
      <c r="O183" s="366"/>
      <c r="P183" s="366"/>
      <c r="Q183" s="366"/>
      <c r="R183" s="366"/>
      <c r="S183" s="366"/>
      <c r="T183" s="366"/>
      <c r="U183" s="366"/>
      <c r="V183" s="366"/>
      <c r="W183" s="366"/>
      <c r="X183" s="366"/>
      <c r="Y183" s="366"/>
      <c r="Z183" s="366"/>
      <c r="AA183" s="366"/>
      <c r="AB183" s="366"/>
      <c r="AC183" s="366"/>
      <c r="AD183" s="366"/>
      <c r="AE183" s="366"/>
      <c r="AF183" s="366"/>
      <c r="AG183" s="366"/>
      <c r="AH183" s="366"/>
      <c r="AI183" s="366"/>
      <c r="AJ183" s="366"/>
      <c r="AK183" s="366"/>
    </row>
    <row r="184" spans="1:37" ht="12.75">
      <c r="A184" s="447">
        <v>66</v>
      </c>
      <c r="B184" s="433" t="s">
        <v>518</v>
      </c>
      <c r="C184" s="434" t="s">
        <v>936</v>
      </c>
      <c r="D184" s="435" t="s">
        <v>1755</v>
      </c>
      <c r="E184" s="437">
        <v>0.12</v>
      </c>
      <c r="F184" s="446">
        <v>72228350</v>
      </c>
      <c r="G184" s="445">
        <v>80919198</v>
      </c>
      <c r="H184" s="640">
        <v>8690849</v>
      </c>
      <c r="I184" s="558">
        <v>869084900</v>
      </c>
      <c r="J184" s="641" t="s">
        <v>1789</v>
      </c>
      <c r="K184" s="366"/>
      <c r="L184" s="366"/>
      <c r="M184" s="366"/>
      <c r="N184" s="366"/>
      <c r="O184" s="366"/>
      <c r="P184" s="366"/>
      <c r="Q184" s="366"/>
      <c r="R184" s="366"/>
      <c r="S184" s="366"/>
      <c r="T184" s="366"/>
      <c r="U184" s="366"/>
      <c r="V184" s="366"/>
      <c r="W184" s="366"/>
      <c r="X184" s="366"/>
      <c r="Y184" s="366"/>
      <c r="Z184" s="366"/>
      <c r="AA184" s="366"/>
      <c r="AB184" s="366"/>
      <c r="AC184" s="366"/>
      <c r="AD184" s="366"/>
      <c r="AE184" s="366"/>
      <c r="AF184" s="366"/>
      <c r="AG184" s="366"/>
      <c r="AH184" s="366"/>
      <c r="AI184" s="366"/>
      <c r="AJ184" s="366"/>
      <c r="AK184" s="366"/>
    </row>
    <row r="185" spans="1:37" ht="12.75">
      <c r="A185" s="636">
        <v>67</v>
      </c>
      <c r="B185" s="439" t="s">
        <v>1485</v>
      </c>
      <c r="C185" s="458" t="s">
        <v>1060</v>
      </c>
      <c r="D185" s="440" t="s">
        <v>1755</v>
      </c>
      <c r="E185" s="458">
        <v>0.08</v>
      </c>
      <c r="F185" s="443">
        <v>10500001</v>
      </c>
      <c r="G185" s="444">
        <v>11340000</v>
      </c>
      <c r="H185" s="637">
        <v>840000</v>
      </c>
      <c r="I185" s="638">
        <v>84000000</v>
      </c>
      <c r="J185" s="639" t="s">
        <v>1789</v>
      </c>
      <c r="K185" s="366"/>
      <c r="L185" s="366"/>
      <c r="M185" s="366"/>
      <c r="N185" s="366"/>
      <c r="O185" s="366"/>
      <c r="P185" s="366"/>
      <c r="Q185" s="366"/>
      <c r="R185" s="366"/>
      <c r="S185" s="366"/>
      <c r="T185" s="366"/>
      <c r="U185" s="366"/>
      <c r="V185" s="366"/>
      <c r="W185" s="366"/>
      <c r="X185" s="366"/>
      <c r="Y185" s="366"/>
      <c r="Z185" s="366"/>
      <c r="AA185" s="366"/>
      <c r="AB185" s="366"/>
      <c r="AC185" s="366"/>
      <c r="AD185" s="366"/>
      <c r="AE185" s="366"/>
      <c r="AF185" s="366"/>
      <c r="AG185" s="366"/>
      <c r="AH185" s="366"/>
      <c r="AI185" s="366"/>
      <c r="AJ185" s="366"/>
      <c r="AK185" s="366"/>
    </row>
    <row r="186" spans="1:37" ht="12.75">
      <c r="A186" s="447">
        <v>68</v>
      </c>
      <c r="B186" s="433" t="s">
        <v>531</v>
      </c>
      <c r="C186" s="434" t="s">
        <v>936</v>
      </c>
      <c r="D186" s="435" t="s">
        <v>1790</v>
      </c>
      <c r="E186" s="437">
        <v>0.15</v>
      </c>
      <c r="F186" s="446">
        <v>70891792</v>
      </c>
      <c r="G186" s="445">
        <v>81525559</v>
      </c>
      <c r="H186" s="640">
        <v>10633768.5</v>
      </c>
      <c r="I186" s="558">
        <v>1063376850</v>
      </c>
      <c r="J186" s="641" t="s">
        <v>1623</v>
      </c>
      <c r="K186" s="366"/>
      <c r="L186" s="366"/>
      <c r="M186" s="366"/>
      <c r="N186" s="366"/>
      <c r="O186" s="366"/>
      <c r="P186" s="366"/>
      <c r="Q186" s="366"/>
      <c r="R186" s="366"/>
      <c r="S186" s="366"/>
      <c r="T186" s="366"/>
      <c r="U186" s="366"/>
      <c r="V186" s="366"/>
      <c r="W186" s="366"/>
      <c r="X186" s="366"/>
      <c r="Y186" s="366"/>
      <c r="Z186" s="366"/>
      <c r="AA186" s="366"/>
      <c r="AB186" s="366"/>
      <c r="AC186" s="366"/>
      <c r="AD186" s="366"/>
      <c r="AE186" s="366"/>
      <c r="AF186" s="366"/>
      <c r="AG186" s="366"/>
      <c r="AH186" s="366"/>
      <c r="AI186" s="366"/>
      <c r="AJ186" s="366"/>
      <c r="AK186" s="366"/>
    </row>
    <row r="187" spans="1:37" ht="12.75">
      <c r="A187" s="636">
        <v>69</v>
      </c>
      <c r="B187" s="439" t="s">
        <v>1669</v>
      </c>
      <c r="C187" s="456" t="s">
        <v>1600</v>
      </c>
      <c r="D187" s="440" t="s">
        <v>1790</v>
      </c>
      <c r="E187" s="458">
        <v>0.20125</v>
      </c>
      <c r="F187" s="443">
        <v>400001</v>
      </c>
      <c r="G187" s="444">
        <v>480500</v>
      </c>
      <c r="H187" s="637">
        <v>80500.5</v>
      </c>
      <c r="I187" s="638">
        <v>8050050</v>
      </c>
      <c r="J187" s="639" t="s">
        <v>1623</v>
      </c>
      <c r="K187" s="366"/>
      <c r="L187" s="366"/>
      <c r="M187" s="366"/>
      <c r="N187" s="366"/>
      <c r="O187" s="366"/>
      <c r="P187" s="366"/>
      <c r="Q187" s="366"/>
      <c r="R187" s="366"/>
      <c r="S187" s="366"/>
      <c r="T187" s="366"/>
      <c r="U187" s="366"/>
      <c r="V187" s="366"/>
      <c r="W187" s="366"/>
      <c r="X187" s="366"/>
      <c r="Y187" s="366"/>
      <c r="Z187" s="366"/>
      <c r="AA187" s="366"/>
      <c r="AB187" s="366"/>
      <c r="AC187" s="366"/>
      <c r="AD187" s="366"/>
      <c r="AE187" s="366"/>
      <c r="AF187" s="366"/>
      <c r="AG187" s="366"/>
      <c r="AH187" s="366"/>
      <c r="AI187" s="366"/>
      <c r="AJ187" s="366"/>
      <c r="AK187" s="366"/>
    </row>
    <row r="188" spans="1:37" ht="12.75">
      <c r="A188" s="447">
        <v>70</v>
      </c>
      <c r="B188" s="433" t="s">
        <v>1393</v>
      </c>
      <c r="C188" s="434" t="s">
        <v>453</v>
      </c>
      <c r="D188" s="435" t="s">
        <v>1790</v>
      </c>
      <c r="E188" s="437">
        <v>0.1</v>
      </c>
      <c r="F188" s="446">
        <v>4608502</v>
      </c>
      <c r="G188" s="445">
        <v>5069350</v>
      </c>
      <c r="H188" s="640">
        <v>460849.92</v>
      </c>
      <c r="I188" s="558">
        <v>46084992</v>
      </c>
      <c r="J188" s="641" t="s">
        <v>1623</v>
      </c>
      <c r="K188" s="366"/>
      <c r="L188" s="366"/>
      <c r="M188" s="366"/>
      <c r="N188" s="366"/>
      <c r="O188" s="366"/>
      <c r="P188" s="366"/>
      <c r="Q188" s="366"/>
      <c r="R188" s="366"/>
      <c r="S188" s="366"/>
      <c r="T188" s="366"/>
      <c r="U188" s="366"/>
      <c r="V188" s="366"/>
      <c r="W188" s="366"/>
      <c r="X188" s="366"/>
      <c r="Y188" s="366"/>
      <c r="Z188" s="366"/>
      <c r="AA188" s="366"/>
      <c r="AB188" s="366"/>
      <c r="AC188" s="366"/>
      <c r="AD188" s="366"/>
      <c r="AE188" s="366"/>
      <c r="AF188" s="366"/>
      <c r="AG188" s="366"/>
      <c r="AH188" s="366"/>
      <c r="AI188" s="366"/>
      <c r="AJ188" s="366"/>
      <c r="AK188" s="366"/>
    </row>
    <row r="189" spans="1:37" ht="12.75">
      <c r="A189" s="636">
        <v>71</v>
      </c>
      <c r="B189" s="439" t="s">
        <v>1515</v>
      </c>
      <c r="C189" s="456" t="s">
        <v>446</v>
      </c>
      <c r="D189" s="440" t="s">
        <v>1790</v>
      </c>
      <c r="E189" s="458">
        <v>0.1282</v>
      </c>
      <c r="F189" s="443">
        <v>7800001</v>
      </c>
      <c r="G189" s="444">
        <v>8800000</v>
      </c>
      <c r="H189" s="637">
        <v>1000000</v>
      </c>
      <c r="I189" s="638">
        <v>100000000</v>
      </c>
      <c r="J189" s="639" t="s">
        <v>1791</v>
      </c>
      <c r="K189" s="366"/>
      <c r="L189" s="366"/>
      <c r="M189" s="366"/>
      <c r="N189" s="366"/>
      <c r="O189" s="366"/>
      <c r="P189" s="366"/>
      <c r="Q189" s="366"/>
      <c r="R189" s="366"/>
      <c r="S189" s="366"/>
      <c r="T189" s="366"/>
      <c r="U189" s="366"/>
      <c r="V189" s="366"/>
      <c r="W189" s="366"/>
      <c r="X189" s="366"/>
      <c r="Y189" s="366"/>
      <c r="Z189" s="366"/>
      <c r="AA189" s="366"/>
      <c r="AB189" s="366"/>
      <c r="AC189" s="366"/>
      <c r="AD189" s="366"/>
      <c r="AE189" s="366"/>
      <c r="AF189" s="366"/>
      <c r="AG189" s="366"/>
      <c r="AH189" s="366"/>
      <c r="AI189" s="366"/>
      <c r="AJ189" s="366"/>
      <c r="AK189" s="366"/>
    </row>
    <row r="190" spans="1:37" ht="12.75">
      <c r="A190" s="447">
        <v>72</v>
      </c>
      <c r="B190" s="433" t="s">
        <v>1532</v>
      </c>
      <c r="C190" s="434" t="s">
        <v>1600</v>
      </c>
      <c r="D190" s="435" t="s">
        <v>1790</v>
      </c>
      <c r="E190" s="437">
        <v>0.1</v>
      </c>
      <c r="F190" s="446">
        <v>1610001</v>
      </c>
      <c r="G190" s="445">
        <v>1771000</v>
      </c>
      <c r="H190" s="640">
        <v>161000</v>
      </c>
      <c r="I190" s="558">
        <v>16100000</v>
      </c>
      <c r="J190" s="641" t="s">
        <v>1791</v>
      </c>
      <c r="K190" s="366"/>
      <c r="L190" s="366"/>
      <c r="M190" s="366"/>
      <c r="N190" s="366"/>
      <c r="O190" s="366"/>
      <c r="P190" s="366"/>
      <c r="Q190" s="366"/>
      <c r="R190" s="366"/>
      <c r="S190" s="366"/>
      <c r="T190" s="366"/>
      <c r="U190" s="366"/>
      <c r="V190" s="366"/>
      <c r="W190" s="366"/>
      <c r="X190" s="366"/>
      <c r="Y190" s="366"/>
      <c r="Z190" s="366"/>
      <c r="AA190" s="366"/>
      <c r="AB190" s="366"/>
      <c r="AC190" s="366"/>
      <c r="AD190" s="366"/>
      <c r="AE190" s="366"/>
      <c r="AF190" s="366"/>
      <c r="AG190" s="366"/>
      <c r="AH190" s="366"/>
      <c r="AI190" s="366"/>
      <c r="AJ190" s="366"/>
      <c r="AK190" s="366"/>
    </row>
    <row r="191" spans="1:37" ht="12.75">
      <c r="A191" s="643">
        <v>73</v>
      </c>
      <c r="B191" s="463" t="s">
        <v>1553</v>
      </c>
      <c r="C191" s="464" t="s">
        <v>1600</v>
      </c>
      <c r="D191" s="465" t="s">
        <v>1790</v>
      </c>
      <c r="E191" s="629">
        <v>0.045</v>
      </c>
      <c r="F191" s="466">
        <v>1050001</v>
      </c>
      <c r="G191" s="467">
        <v>1097250</v>
      </c>
      <c r="H191" s="644">
        <v>47250</v>
      </c>
      <c r="I191" s="645">
        <v>4725000</v>
      </c>
      <c r="J191" s="646" t="s">
        <v>1791</v>
      </c>
      <c r="K191" s="366"/>
      <c r="L191" s="366"/>
      <c r="M191" s="366"/>
      <c r="N191" s="366"/>
      <c r="O191" s="366"/>
      <c r="P191" s="366"/>
      <c r="Q191" s="366"/>
      <c r="R191" s="366"/>
      <c r="S191" s="366"/>
      <c r="T191" s="366"/>
      <c r="U191" s="366"/>
      <c r="V191" s="366"/>
      <c r="W191" s="366"/>
      <c r="X191" s="366"/>
      <c r="Y191" s="366"/>
      <c r="Z191" s="366"/>
      <c r="AA191" s="366"/>
      <c r="AB191" s="366"/>
      <c r="AC191" s="366"/>
      <c r="AD191" s="366"/>
      <c r="AE191" s="366"/>
      <c r="AF191" s="366"/>
      <c r="AG191" s="366"/>
      <c r="AH191" s="366"/>
      <c r="AI191" s="366"/>
      <c r="AJ191" s="366"/>
      <c r="AK191" s="366"/>
    </row>
    <row r="192" spans="1:37" ht="12.75">
      <c r="A192" s="447">
        <v>74</v>
      </c>
      <c r="B192" s="433" t="s">
        <v>1739</v>
      </c>
      <c r="C192" s="434" t="s">
        <v>1600</v>
      </c>
      <c r="D192" s="435" t="s">
        <v>1790</v>
      </c>
      <c r="E192" s="437">
        <v>0.2</v>
      </c>
      <c r="F192" s="446">
        <v>200001</v>
      </c>
      <c r="G192" s="445">
        <v>240000</v>
      </c>
      <c r="H192" s="640">
        <v>40000</v>
      </c>
      <c r="I192" s="558">
        <v>4000000</v>
      </c>
      <c r="J192" s="641" t="s">
        <v>1792</v>
      </c>
      <c r="K192" s="366"/>
      <c r="L192" s="366"/>
      <c r="M192" s="366"/>
      <c r="N192" s="366"/>
      <c r="O192" s="366"/>
      <c r="P192" s="366"/>
      <c r="Q192" s="366"/>
      <c r="R192" s="366"/>
      <c r="S192" s="366"/>
      <c r="T192" s="366"/>
      <c r="U192" s="366"/>
      <c r="V192" s="366"/>
      <c r="W192" s="366"/>
      <c r="X192" s="366"/>
      <c r="Y192" s="366"/>
      <c r="Z192" s="366"/>
      <c r="AA192" s="366"/>
      <c r="AB192" s="366"/>
      <c r="AC192" s="366"/>
      <c r="AD192" s="366"/>
      <c r="AE192" s="366"/>
      <c r="AF192" s="366"/>
      <c r="AG192" s="366"/>
      <c r="AH192" s="366"/>
      <c r="AI192" s="366"/>
      <c r="AJ192" s="366"/>
      <c r="AK192" s="366"/>
    </row>
    <row r="193" spans="1:37" ht="12.75">
      <c r="A193" s="636">
        <v>75</v>
      </c>
      <c r="B193" s="439" t="s">
        <v>1367</v>
      </c>
      <c r="C193" s="456" t="s">
        <v>453</v>
      </c>
      <c r="D193" s="440" t="s">
        <v>1790</v>
      </c>
      <c r="E193" s="458">
        <v>0.2</v>
      </c>
      <c r="F193" s="443">
        <v>4327336</v>
      </c>
      <c r="G193" s="444">
        <v>5192802</v>
      </c>
      <c r="H193" s="637">
        <v>865467</v>
      </c>
      <c r="I193" s="638">
        <v>86546700</v>
      </c>
      <c r="J193" s="639" t="s">
        <v>1792</v>
      </c>
      <c r="K193" s="366"/>
      <c r="L193" s="366"/>
      <c r="M193" s="366"/>
      <c r="N193" s="366"/>
      <c r="O193" s="366"/>
      <c r="P193" s="366"/>
      <c r="Q193" s="366"/>
      <c r="R193" s="366"/>
      <c r="S193" s="366"/>
      <c r="T193" s="366"/>
      <c r="U193" s="366"/>
      <c r="V193" s="366"/>
      <c r="W193" s="366"/>
      <c r="X193" s="366"/>
      <c r="Y193" s="366"/>
      <c r="Z193" s="366"/>
      <c r="AA193" s="366"/>
      <c r="AB193" s="366"/>
      <c r="AC193" s="366"/>
      <c r="AD193" s="366"/>
      <c r="AE193" s="366"/>
      <c r="AF193" s="366"/>
      <c r="AG193" s="366"/>
      <c r="AH193" s="366"/>
      <c r="AI193" s="366"/>
      <c r="AJ193" s="366"/>
      <c r="AK193" s="366"/>
    </row>
    <row r="194" spans="1:37" ht="12.75">
      <c r="A194" s="447">
        <v>76</v>
      </c>
      <c r="B194" s="433" t="s">
        <v>1445</v>
      </c>
      <c r="C194" s="434" t="s">
        <v>936</v>
      </c>
      <c r="D194" s="435" t="s">
        <v>1790</v>
      </c>
      <c r="E194" s="437">
        <v>0.2</v>
      </c>
      <c r="F194" s="446">
        <v>70876801</v>
      </c>
      <c r="G194" s="445">
        <v>85052160</v>
      </c>
      <c r="H194" s="640">
        <v>14175360</v>
      </c>
      <c r="I194" s="558">
        <v>1417536000</v>
      </c>
      <c r="J194" s="641" t="s">
        <v>1792</v>
      </c>
      <c r="K194" s="366"/>
      <c r="L194" s="366"/>
      <c r="M194" s="366"/>
      <c r="N194" s="366"/>
      <c r="O194" s="366"/>
      <c r="P194" s="366"/>
      <c r="Q194" s="366"/>
      <c r="R194" s="366"/>
      <c r="S194" s="366"/>
      <c r="T194" s="366"/>
      <c r="U194" s="366"/>
      <c r="V194" s="366"/>
      <c r="W194" s="366"/>
      <c r="X194" s="366"/>
      <c r="Y194" s="366"/>
      <c r="Z194" s="366"/>
      <c r="AA194" s="366"/>
      <c r="AB194" s="366"/>
      <c r="AC194" s="366"/>
      <c r="AD194" s="366"/>
      <c r="AE194" s="366"/>
      <c r="AF194" s="366"/>
      <c r="AG194" s="366"/>
      <c r="AH194" s="366"/>
      <c r="AI194" s="366"/>
      <c r="AJ194" s="366"/>
      <c r="AK194" s="366"/>
    </row>
    <row r="195" spans="1:37" ht="12.75">
      <c r="A195" s="636">
        <v>77</v>
      </c>
      <c r="B195" s="439" t="s">
        <v>27</v>
      </c>
      <c r="C195" s="456" t="s">
        <v>936</v>
      </c>
      <c r="D195" s="440" t="s">
        <v>1790</v>
      </c>
      <c r="E195" s="458">
        <v>0.1542</v>
      </c>
      <c r="F195" s="443">
        <v>70318157</v>
      </c>
      <c r="G195" s="444">
        <v>81069227</v>
      </c>
      <c r="H195" s="637">
        <v>10751070.01</v>
      </c>
      <c r="I195" s="638">
        <v>1075107001</v>
      </c>
      <c r="J195" s="639" t="s">
        <v>1793</v>
      </c>
      <c r="K195" s="366"/>
      <c r="L195" s="366"/>
      <c r="M195" s="366"/>
      <c r="N195" s="366"/>
      <c r="O195" s="366"/>
      <c r="P195" s="366"/>
      <c r="Q195" s="366"/>
      <c r="R195" s="366"/>
      <c r="S195" s="366"/>
      <c r="T195" s="366"/>
      <c r="U195" s="366"/>
      <c r="V195" s="366"/>
      <c r="W195" s="366"/>
      <c r="X195" s="366"/>
      <c r="Y195" s="366"/>
      <c r="Z195" s="366"/>
      <c r="AA195" s="366"/>
      <c r="AB195" s="366"/>
      <c r="AC195" s="366"/>
      <c r="AD195" s="366"/>
      <c r="AE195" s="366"/>
      <c r="AF195" s="366"/>
      <c r="AG195" s="366"/>
      <c r="AH195" s="366"/>
      <c r="AI195" s="366"/>
      <c r="AJ195" s="366"/>
      <c r="AK195" s="366"/>
    </row>
    <row r="196" spans="1:37" ht="12.75">
      <c r="A196" s="447">
        <v>78</v>
      </c>
      <c r="B196" s="433" t="s">
        <v>1307</v>
      </c>
      <c r="C196" s="434" t="s">
        <v>1600</v>
      </c>
      <c r="D196" s="435" t="s">
        <v>1790</v>
      </c>
      <c r="E196" s="437">
        <v>0.5</v>
      </c>
      <c r="F196" s="446">
        <v>400001</v>
      </c>
      <c r="G196" s="445">
        <v>600000</v>
      </c>
      <c r="H196" s="640">
        <v>200000</v>
      </c>
      <c r="I196" s="558">
        <v>20000000</v>
      </c>
      <c r="J196" s="641" t="s">
        <v>1793</v>
      </c>
      <c r="K196" s="366"/>
      <c r="L196" s="366"/>
      <c r="M196" s="366"/>
      <c r="N196" s="366"/>
      <c r="O196" s="366"/>
      <c r="P196" s="366"/>
      <c r="Q196" s="366"/>
      <c r="R196" s="366"/>
      <c r="S196" s="366"/>
      <c r="T196" s="366"/>
      <c r="U196" s="366"/>
      <c r="V196" s="366"/>
      <c r="W196" s="366"/>
      <c r="X196" s="366"/>
      <c r="Y196" s="366"/>
      <c r="Z196" s="366"/>
      <c r="AA196" s="366"/>
      <c r="AB196" s="366"/>
      <c r="AC196" s="366"/>
      <c r="AD196" s="366"/>
      <c r="AE196" s="366"/>
      <c r="AF196" s="366"/>
      <c r="AG196" s="366"/>
      <c r="AH196" s="366"/>
      <c r="AI196" s="366"/>
      <c r="AJ196" s="366"/>
      <c r="AK196" s="366"/>
    </row>
    <row r="197" spans="1:37" ht="12.75">
      <c r="A197" s="636">
        <v>79</v>
      </c>
      <c r="B197" s="439" t="s">
        <v>1410</v>
      </c>
      <c r="C197" s="456" t="s">
        <v>449</v>
      </c>
      <c r="D197" s="440" t="s">
        <v>1790</v>
      </c>
      <c r="E197" s="458">
        <v>0.10192</v>
      </c>
      <c r="F197" s="443">
        <v>7260001</v>
      </c>
      <c r="G197" s="444">
        <v>8000000</v>
      </c>
      <c r="H197" s="637">
        <v>740000</v>
      </c>
      <c r="I197" s="638">
        <v>74000000</v>
      </c>
      <c r="J197" s="639" t="s">
        <v>1794</v>
      </c>
      <c r="K197" s="366"/>
      <c r="L197" s="366"/>
      <c r="M197" s="366"/>
      <c r="N197" s="366"/>
      <c r="O197" s="366"/>
      <c r="P197" s="366"/>
      <c r="Q197" s="366"/>
      <c r="R197" s="366"/>
      <c r="S197" s="366"/>
      <c r="T197" s="366"/>
      <c r="U197" s="366"/>
      <c r="V197" s="366"/>
      <c r="W197" s="366"/>
      <c r="X197" s="366"/>
      <c r="Y197" s="366"/>
      <c r="Z197" s="366"/>
      <c r="AA197" s="366"/>
      <c r="AB197" s="366"/>
      <c r="AC197" s="366"/>
      <c r="AD197" s="366"/>
      <c r="AE197" s="366"/>
      <c r="AF197" s="366"/>
      <c r="AG197" s="366"/>
      <c r="AH197" s="366"/>
      <c r="AI197" s="366"/>
      <c r="AJ197" s="366"/>
      <c r="AK197" s="366"/>
    </row>
    <row r="198" spans="1:37" ht="12.75">
      <c r="A198" s="447">
        <v>80</v>
      </c>
      <c r="B198" s="433" t="s">
        <v>1521</v>
      </c>
      <c r="C198" s="434" t="s">
        <v>449</v>
      </c>
      <c r="D198" s="435" t="s">
        <v>1790</v>
      </c>
      <c r="E198" s="437">
        <v>0.325</v>
      </c>
      <c r="F198" s="446">
        <v>3024001</v>
      </c>
      <c r="G198" s="445">
        <v>4006800</v>
      </c>
      <c r="H198" s="640">
        <v>982800</v>
      </c>
      <c r="I198" s="558">
        <v>98280000</v>
      </c>
      <c r="J198" s="641" t="s">
        <v>1795</v>
      </c>
      <c r="K198" s="366"/>
      <c r="L198" s="366"/>
      <c r="M198" s="366"/>
      <c r="N198" s="366"/>
      <c r="O198" s="366"/>
      <c r="P198" s="366"/>
      <c r="Q198" s="366"/>
      <c r="R198" s="366"/>
      <c r="S198" s="366"/>
      <c r="T198" s="366"/>
      <c r="U198" s="366"/>
      <c r="V198" s="366"/>
      <c r="W198" s="366"/>
      <c r="X198" s="366"/>
      <c r="Y198" s="366"/>
      <c r="Z198" s="366"/>
      <c r="AA198" s="366"/>
      <c r="AB198" s="366"/>
      <c r="AC198" s="366"/>
      <c r="AD198" s="366"/>
      <c r="AE198" s="366"/>
      <c r="AF198" s="366"/>
      <c r="AG198" s="366"/>
      <c r="AH198" s="366"/>
      <c r="AI198" s="366"/>
      <c r="AJ198" s="366"/>
      <c r="AK198" s="366"/>
    </row>
    <row r="199" spans="1:37" ht="12.75">
      <c r="A199" s="636">
        <v>81</v>
      </c>
      <c r="B199" s="439" t="s">
        <v>63</v>
      </c>
      <c r="C199" s="456" t="s">
        <v>936</v>
      </c>
      <c r="D199" s="440" t="s">
        <v>1790</v>
      </c>
      <c r="E199" s="458">
        <v>0.33</v>
      </c>
      <c r="F199" s="443">
        <v>60379124</v>
      </c>
      <c r="G199" s="444">
        <v>80295401</v>
      </c>
      <c r="H199" s="637">
        <v>19916277.48</v>
      </c>
      <c r="I199" s="638">
        <v>1991627748</v>
      </c>
      <c r="J199" s="639" t="s">
        <v>1795</v>
      </c>
      <c r="K199" s="366"/>
      <c r="L199" s="366"/>
      <c r="M199" s="366"/>
      <c r="N199" s="366"/>
      <c r="O199" s="366"/>
      <c r="P199" s="366"/>
      <c r="Q199" s="366"/>
      <c r="R199" s="366"/>
      <c r="S199" s="366"/>
      <c r="T199" s="366"/>
      <c r="U199" s="366"/>
      <c r="V199" s="366"/>
      <c r="W199" s="366"/>
      <c r="X199" s="366"/>
      <c r="Y199" s="366"/>
      <c r="Z199" s="366"/>
      <c r="AA199" s="366"/>
      <c r="AB199" s="366"/>
      <c r="AC199" s="366"/>
      <c r="AD199" s="366"/>
      <c r="AE199" s="366"/>
      <c r="AF199" s="366"/>
      <c r="AG199" s="366"/>
      <c r="AH199" s="366"/>
      <c r="AI199" s="366"/>
      <c r="AJ199" s="366"/>
      <c r="AK199" s="366"/>
    </row>
    <row r="200" spans="1:37" ht="12.75">
      <c r="A200" s="447">
        <v>82</v>
      </c>
      <c r="B200" s="433" t="s">
        <v>1796</v>
      </c>
      <c r="C200" s="434" t="s">
        <v>446</v>
      </c>
      <c r="D200" s="449" t="s">
        <v>1790</v>
      </c>
      <c r="E200" s="647">
        <v>0.29</v>
      </c>
      <c r="F200" s="446">
        <v>8176684</v>
      </c>
      <c r="G200" s="445">
        <v>10573106</v>
      </c>
      <c r="H200" s="640">
        <v>2396423</v>
      </c>
      <c r="I200" s="558">
        <v>239642300</v>
      </c>
      <c r="J200" s="641" t="s">
        <v>1795</v>
      </c>
      <c r="K200" s="366"/>
      <c r="L200" s="366"/>
      <c r="M200" s="366"/>
      <c r="N200" s="366"/>
      <c r="O200" s="366"/>
      <c r="P200" s="366"/>
      <c r="Q200" s="366"/>
      <c r="R200" s="366"/>
      <c r="S200" s="366"/>
      <c r="T200" s="366"/>
      <c r="U200" s="366"/>
      <c r="V200" s="366"/>
      <c r="W200" s="366"/>
      <c r="X200" s="366"/>
      <c r="Y200" s="366"/>
      <c r="Z200" s="366"/>
      <c r="AA200" s="366"/>
      <c r="AB200" s="366"/>
      <c r="AC200" s="366"/>
      <c r="AD200" s="366"/>
      <c r="AE200" s="366"/>
      <c r="AF200" s="366"/>
      <c r="AG200" s="366"/>
      <c r="AH200" s="366"/>
      <c r="AI200" s="366"/>
      <c r="AJ200" s="366"/>
      <c r="AK200" s="366"/>
    </row>
    <row r="201" spans="1:37" ht="12.75">
      <c r="A201" s="636">
        <v>83</v>
      </c>
      <c r="B201" s="439" t="s">
        <v>1138</v>
      </c>
      <c r="C201" s="456" t="s">
        <v>475</v>
      </c>
      <c r="D201" s="461" t="s">
        <v>1790</v>
      </c>
      <c r="E201" s="648">
        <v>0.25</v>
      </c>
      <c r="F201" s="443">
        <v>982409</v>
      </c>
      <c r="G201" s="444">
        <v>1228395</v>
      </c>
      <c r="H201" s="649">
        <v>245987</v>
      </c>
      <c r="I201" s="650">
        <v>24598700</v>
      </c>
      <c r="J201" s="651" t="s">
        <v>1795</v>
      </c>
      <c r="K201" s="366"/>
      <c r="L201" s="366"/>
      <c r="M201" s="366"/>
      <c r="N201" s="366"/>
      <c r="O201" s="366"/>
      <c r="P201" s="366"/>
      <c r="Q201" s="366"/>
      <c r="R201" s="366"/>
      <c r="S201" s="366"/>
      <c r="T201" s="366"/>
      <c r="U201" s="366"/>
      <c r="V201" s="366"/>
      <c r="W201" s="366"/>
      <c r="X201" s="366"/>
      <c r="Y201" s="366"/>
      <c r="Z201" s="366"/>
      <c r="AA201" s="366"/>
      <c r="AB201" s="366"/>
      <c r="AC201" s="366"/>
      <c r="AD201" s="366"/>
      <c r="AE201" s="366"/>
      <c r="AF201" s="366"/>
      <c r="AG201" s="366"/>
      <c r="AH201" s="366"/>
      <c r="AI201" s="366"/>
      <c r="AJ201" s="366"/>
      <c r="AK201" s="366"/>
    </row>
    <row r="202" spans="1:37" ht="12.75">
      <c r="A202" s="447">
        <v>84</v>
      </c>
      <c r="B202" s="433" t="s">
        <v>208</v>
      </c>
      <c r="C202" s="434" t="s">
        <v>936</v>
      </c>
      <c r="D202" s="449" t="s">
        <v>1790</v>
      </c>
      <c r="E202" s="647">
        <v>0.15</v>
      </c>
      <c r="F202" s="446">
        <v>92403790</v>
      </c>
      <c r="G202" s="445">
        <v>106455991</v>
      </c>
      <c r="H202" s="640">
        <v>14052201.35</v>
      </c>
      <c r="I202" s="558">
        <v>1405220135</v>
      </c>
      <c r="J202" s="641" t="s">
        <v>1797</v>
      </c>
      <c r="K202" s="366"/>
      <c r="L202" s="366"/>
      <c r="M202" s="366"/>
      <c r="N202" s="366"/>
      <c r="O202" s="366"/>
      <c r="P202" s="366"/>
      <c r="Q202" s="366"/>
      <c r="R202" s="366"/>
      <c r="S202" s="366"/>
      <c r="T202" s="366"/>
      <c r="U202" s="366"/>
      <c r="V202" s="366"/>
      <c r="W202" s="366"/>
      <c r="X202" s="366"/>
      <c r="Y202" s="366"/>
      <c r="Z202" s="366"/>
      <c r="AA202" s="366"/>
      <c r="AB202" s="366"/>
      <c r="AC202" s="366"/>
      <c r="AD202" s="366"/>
      <c r="AE202" s="366"/>
      <c r="AF202" s="366"/>
      <c r="AG202" s="366"/>
      <c r="AH202" s="366"/>
      <c r="AI202" s="366"/>
      <c r="AJ202" s="366"/>
      <c r="AK202" s="366"/>
    </row>
    <row r="203" spans="1:37" ht="12.75">
      <c r="A203" s="636">
        <v>85</v>
      </c>
      <c r="B203" s="439" t="s">
        <v>1355</v>
      </c>
      <c r="C203" s="456" t="s">
        <v>453</v>
      </c>
      <c r="D203" s="461" t="s">
        <v>1790</v>
      </c>
      <c r="E203" s="648">
        <v>0.1233</v>
      </c>
      <c r="F203" s="443">
        <v>4504501</v>
      </c>
      <c r="G203" s="444">
        <v>5060000</v>
      </c>
      <c r="H203" s="649">
        <v>555500</v>
      </c>
      <c r="I203" s="650">
        <v>55550000</v>
      </c>
      <c r="J203" s="651" t="s">
        <v>1798</v>
      </c>
      <c r="K203" s="366"/>
      <c r="L203" s="366"/>
      <c r="M203" s="366"/>
      <c r="N203" s="366"/>
      <c r="O203" s="366"/>
      <c r="P203" s="366"/>
      <c r="Q203" s="366"/>
      <c r="R203" s="366"/>
      <c r="S203" s="366"/>
      <c r="T203" s="366"/>
      <c r="U203" s="366"/>
      <c r="V203" s="366"/>
      <c r="W203" s="366"/>
      <c r="X203" s="366"/>
      <c r="Y203" s="366"/>
      <c r="Z203" s="366"/>
      <c r="AA203" s="366"/>
      <c r="AB203" s="366"/>
      <c r="AC203" s="366"/>
      <c r="AD203" s="366"/>
      <c r="AE203" s="366"/>
      <c r="AF203" s="366"/>
      <c r="AG203" s="366"/>
      <c r="AH203" s="366"/>
      <c r="AI203" s="366"/>
      <c r="AJ203" s="366"/>
      <c r="AK203" s="366"/>
    </row>
    <row r="204" spans="1:37" ht="12.75">
      <c r="A204" s="447">
        <v>86</v>
      </c>
      <c r="B204" s="433" t="s">
        <v>1354</v>
      </c>
      <c r="C204" s="434" t="s">
        <v>453</v>
      </c>
      <c r="D204" s="449" t="s">
        <v>1790</v>
      </c>
      <c r="E204" s="647" t="s">
        <v>1289</v>
      </c>
      <c r="F204" s="448">
        <v>4853001</v>
      </c>
      <c r="G204" s="445">
        <v>5085100</v>
      </c>
      <c r="H204" s="652">
        <v>232100</v>
      </c>
      <c r="I204" s="653">
        <v>23210000</v>
      </c>
      <c r="J204" s="654" t="s">
        <v>1799</v>
      </c>
      <c r="K204" s="366"/>
      <c r="L204" s="366"/>
      <c r="M204" s="366"/>
      <c r="N204" s="366"/>
      <c r="O204" s="366"/>
      <c r="P204" s="366"/>
      <c r="Q204" s="366"/>
      <c r="R204" s="366"/>
      <c r="S204" s="366"/>
      <c r="T204" s="366"/>
      <c r="U204" s="366"/>
      <c r="V204" s="366"/>
      <c r="W204" s="366"/>
      <c r="X204" s="366"/>
      <c r="Y204" s="366"/>
      <c r="Z204" s="366"/>
      <c r="AA204" s="366"/>
      <c r="AB204" s="366"/>
      <c r="AC204" s="366"/>
      <c r="AD204" s="366"/>
      <c r="AE204" s="366"/>
      <c r="AF204" s="366"/>
      <c r="AG204" s="366"/>
      <c r="AH204" s="366"/>
      <c r="AI204" s="366"/>
      <c r="AJ204" s="366"/>
      <c r="AK204" s="366"/>
    </row>
    <row r="205" spans="1:37" ht="12.75">
      <c r="A205" s="636">
        <v>87</v>
      </c>
      <c r="B205" s="439" t="s">
        <v>1418</v>
      </c>
      <c r="C205" s="456" t="s">
        <v>453</v>
      </c>
      <c r="D205" s="461" t="s">
        <v>1790</v>
      </c>
      <c r="E205" s="648">
        <v>0.061571</v>
      </c>
      <c r="F205" s="443">
        <v>4710001</v>
      </c>
      <c r="G205" s="444">
        <v>5000000</v>
      </c>
      <c r="H205" s="649">
        <v>290000</v>
      </c>
      <c r="I205" s="650">
        <v>29000000</v>
      </c>
      <c r="J205" s="651" t="s">
        <v>1799</v>
      </c>
      <c r="K205" s="366"/>
      <c r="L205" s="366"/>
      <c r="M205" s="366"/>
      <c r="N205" s="366"/>
      <c r="O205" s="366"/>
      <c r="P205" s="366"/>
      <c r="Q205" s="366"/>
      <c r="R205" s="366"/>
      <c r="S205" s="366"/>
      <c r="T205" s="366"/>
      <c r="U205" s="366"/>
      <c r="V205" s="366"/>
      <c r="W205" s="366"/>
      <c r="X205" s="366"/>
      <c r="Y205" s="366"/>
      <c r="Z205" s="366"/>
      <c r="AA205" s="366"/>
      <c r="AB205" s="366"/>
      <c r="AC205" s="366"/>
      <c r="AD205" s="366"/>
      <c r="AE205" s="366"/>
      <c r="AF205" s="366"/>
      <c r="AG205" s="366"/>
      <c r="AH205" s="366"/>
      <c r="AI205" s="366"/>
      <c r="AJ205" s="366"/>
      <c r="AK205" s="366"/>
    </row>
    <row r="206" spans="1:37" ht="12.75">
      <c r="A206" s="447">
        <v>88</v>
      </c>
      <c r="B206" s="433" t="s">
        <v>1545</v>
      </c>
      <c r="C206" s="434" t="s">
        <v>453</v>
      </c>
      <c r="D206" s="449" t="s">
        <v>1790</v>
      </c>
      <c r="E206" s="647">
        <v>0.25</v>
      </c>
      <c r="F206" s="448">
        <v>11028924</v>
      </c>
      <c r="G206" s="445">
        <v>13786154</v>
      </c>
      <c r="H206" s="652">
        <v>2757231</v>
      </c>
      <c r="I206" s="653">
        <v>275723100</v>
      </c>
      <c r="J206" s="654" t="s">
        <v>1719</v>
      </c>
      <c r="K206" s="366"/>
      <c r="L206" s="366"/>
      <c r="M206" s="366"/>
      <c r="N206" s="366"/>
      <c r="O206" s="366"/>
      <c r="P206" s="366"/>
      <c r="Q206" s="366"/>
      <c r="R206" s="366"/>
      <c r="S206" s="366"/>
      <c r="T206" s="366"/>
      <c r="U206" s="366"/>
      <c r="V206" s="366"/>
      <c r="W206" s="366"/>
      <c r="X206" s="366"/>
      <c r="Y206" s="366"/>
      <c r="Z206" s="366"/>
      <c r="AA206" s="366"/>
      <c r="AB206" s="366"/>
      <c r="AC206" s="366"/>
      <c r="AD206" s="366"/>
      <c r="AE206" s="366"/>
      <c r="AF206" s="366"/>
      <c r="AG206" s="366"/>
      <c r="AH206" s="366"/>
      <c r="AI206" s="366"/>
      <c r="AJ206" s="366"/>
      <c r="AK206" s="366"/>
    </row>
    <row r="207" spans="1:37" ht="12.75">
      <c r="A207" s="636">
        <v>89</v>
      </c>
      <c r="B207" s="439" t="s">
        <v>1800</v>
      </c>
      <c r="C207" s="456" t="s">
        <v>1600</v>
      </c>
      <c r="D207" s="461" t="s">
        <v>1790</v>
      </c>
      <c r="E207" s="648">
        <v>0.16</v>
      </c>
      <c r="F207" s="443">
        <v>6061212</v>
      </c>
      <c r="G207" s="444">
        <v>7031005</v>
      </c>
      <c r="H207" s="649">
        <v>969793.66</v>
      </c>
      <c r="I207" s="650">
        <v>96979366</v>
      </c>
      <c r="J207" s="651" t="s">
        <v>1719</v>
      </c>
      <c r="K207" s="366"/>
      <c r="L207" s="366"/>
      <c r="M207" s="366"/>
      <c r="N207" s="366"/>
      <c r="O207" s="366"/>
      <c r="P207" s="366"/>
      <c r="Q207" s="366"/>
      <c r="R207" s="366"/>
      <c r="S207" s="366"/>
      <c r="T207" s="366"/>
      <c r="U207" s="366"/>
      <c r="V207" s="366"/>
      <c r="W207" s="366"/>
      <c r="X207" s="366"/>
      <c r="Y207" s="366"/>
      <c r="Z207" s="366"/>
      <c r="AA207" s="366"/>
      <c r="AB207" s="366"/>
      <c r="AC207" s="366"/>
      <c r="AD207" s="366"/>
      <c r="AE207" s="366"/>
      <c r="AF207" s="366"/>
      <c r="AG207" s="366"/>
      <c r="AH207" s="366"/>
      <c r="AI207" s="366"/>
      <c r="AJ207" s="366"/>
      <c r="AK207" s="366"/>
    </row>
    <row r="208" spans="1:37" ht="12.75">
      <c r="A208" s="447">
        <v>90</v>
      </c>
      <c r="B208" s="433" t="s">
        <v>1298</v>
      </c>
      <c r="C208" s="434" t="s">
        <v>1600</v>
      </c>
      <c r="D208" s="449" t="s">
        <v>1755</v>
      </c>
      <c r="E208" s="647">
        <v>0.2</v>
      </c>
      <c r="F208" s="448">
        <v>316001</v>
      </c>
      <c r="G208" s="445">
        <v>379200</v>
      </c>
      <c r="H208" s="652">
        <v>63200</v>
      </c>
      <c r="I208" s="653">
        <v>6320000</v>
      </c>
      <c r="J208" s="654" t="s">
        <v>1719</v>
      </c>
      <c r="K208" s="366"/>
      <c r="L208" s="366"/>
      <c r="M208" s="366"/>
      <c r="N208" s="366"/>
      <c r="O208" s="366"/>
      <c r="P208" s="366"/>
      <c r="Q208" s="366"/>
      <c r="R208" s="366"/>
      <c r="S208" s="366"/>
      <c r="T208" s="366"/>
      <c r="U208" s="366"/>
      <c r="V208" s="366"/>
      <c r="W208" s="366"/>
      <c r="X208" s="366"/>
      <c r="Y208" s="366"/>
      <c r="Z208" s="366"/>
      <c r="AA208" s="366"/>
      <c r="AB208" s="366"/>
      <c r="AC208" s="366"/>
      <c r="AD208" s="366"/>
      <c r="AE208" s="366"/>
      <c r="AF208" s="366"/>
      <c r="AG208" s="366"/>
      <c r="AH208" s="366"/>
      <c r="AI208" s="366"/>
      <c r="AJ208" s="366"/>
      <c r="AK208" s="366"/>
    </row>
    <row r="209" spans="1:37" ht="12.75">
      <c r="A209" s="636">
        <v>91</v>
      </c>
      <c r="B209" s="439" t="s">
        <v>1801</v>
      </c>
      <c r="C209" s="456" t="s">
        <v>1600</v>
      </c>
      <c r="D209" s="461" t="s">
        <v>1755</v>
      </c>
      <c r="E209" s="648">
        <v>0.2</v>
      </c>
      <c r="F209" s="443">
        <v>1000001</v>
      </c>
      <c r="G209" s="444">
        <v>1203560</v>
      </c>
      <c r="H209" s="649">
        <v>203560</v>
      </c>
      <c r="I209" s="650">
        <v>20356000</v>
      </c>
      <c r="J209" s="651" t="s">
        <v>1802</v>
      </c>
      <c r="K209" s="366"/>
      <c r="L209" s="366"/>
      <c r="M209" s="366"/>
      <c r="N209" s="366"/>
      <c r="O209" s="366"/>
      <c r="P209" s="366"/>
      <c r="Q209" s="366"/>
      <c r="R209" s="366"/>
      <c r="S209" s="366"/>
      <c r="T209" s="366"/>
      <c r="U209" s="366"/>
      <c r="V209" s="366"/>
      <c r="W209" s="366"/>
      <c r="X209" s="366"/>
      <c r="Y209" s="366"/>
      <c r="Z209" s="366"/>
      <c r="AA209" s="366"/>
      <c r="AB209" s="366"/>
      <c r="AC209" s="366"/>
      <c r="AD209" s="366"/>
      <c r="AE209" s="366"/>
      <c r="AF209" s="366"/>
      <c r="AG209" s="366"/>
      <c r="AH209" s="366"/>
      <c r="AI209" s="366"/>
      <c r="AJ209" s="366"/>
      <c r="AK209" s="366"/>
    </row>
    <row r="210" spans="1:37" ht="12.75">
      <c r="A210" s="447">
        <v>92</v>
      </c>
      <c r="B210" s="433" t="s">
        <v>1803</v>
      </c>
      <c r="C210" s="434" t="s">
        <v>446</v>
      </c>
      <c r="D210" s="449" t="s">
        <v>1755</v>
      </c>
      <c r="E210" s="647">
        <v>0.1352</v>
      </c>
      <c r="F210" s="448">
        <v>5144604</v>
      </c>
      <c r="G210" s="445">
        <v>5840000</v>
      </c>
      <c r="H210" s="652">
        <v>695397</v>
      </c>
      <c r="I210" s="653">
        <v>69539700</v>
      </c>
      <c r="J210" s="654" t="s">
        <v>1721</v>
      </c>
      <c r="K210" s="366"/>
      <c r="L210" s="366"/>
      <c r="M210" s="366"/>
      <c r="N210" s="366"/>
      <c r="O210" s="366"/>
      <c r="P210" s="366"/>
      <c r="Q210" s="366"/>
      <c r="R210" s="366"/>
      <c r="S210" s="366"/>
      <c r="T210" s="366"/>
      <c r="U210" s="366"/>
      <c r="V210" s="366"/>
      <c r="W210" s="366"/>
      <c r="X210" s="366"/>
      <c r="Y210" s="366"/>
      <c r="Z210" s="366"/>
      <c r="AA210" s="366"/>
      <c r="AB210" s="366"/>
      <c r="AC210" s="366"/>
      <c r="AD210" s="366"/>
      <c r="AE210" s="366"/>
      <c r="AF210" s="366"/>
      <c r="AG210" s="366"/>
      <c r="AH210" s="366"/>
      <c r="AI210" s="366"/>
      <c r="AJ210" s="366"/>
      <c r="AK210" s="366"/>
    </row>
    <row r="211" spans="1:37" ht="12.75">
      <c r="A211" s="636">
        <v>93</v>
      </c>
      <c r="B211" s="439" t="s">
        <v>1336</v>
      </c>
      <c r="C211" s="456" t="s">
        <v>453</v>
      </c>
      <c r="D211" s="461" t="s">
        <v>1755</v>
      </c>
      <c r="E211" s="648">
        <v>0.31478</v>
      </c>
      <c r="F211" s="443">
        <v>3802933</v>
      </c>
      <c r="G211" s="444">
        <v>5000000</v>
      </c>
      <c r="H211" s="649">
        <v>1197069.44</v>
      </c>
      <c r="I211" s="650">
        <v>119706944</v>
      </c>
      <c r="J211" s="651" t="s">
        <v>1721</v>
      </c>
      <c r="K211" s="366"/>
      <c r="L211" s="366"/>
      <c r="M211" s="366"/>
      <c r="N211" s="366"/>
      <c r="O211" s="366"/>
      <c r="P211" s="366"/>
      <c r="Q211" s="366"/>
      <c r="R211" s="366"/>
      <c r="S211" s="366"/>
      <c r="T211" s="366"/>
      <c r="U211" s="366"/>
      <c r="V211" s="366"/>
      <c r="W211" s="366"/>
      <c r="X211" s="366"/>
      <c r="Y211" s="366"/>
      <c r="Z211" s="366"/>
      <c r="AA211" s="366"/>
      <c r="AB211" s="366"/>
      <c r="AC211" s="366"/>
      <c r="AD211" s="366"/>
      <c r="AE211" s="366"/>
      <c r="AF211" s="366"/>
      <c r="AG211" s="366"/>
      <c r="AH211" s="366"/>
      <c r="AI211" s="366"/>
      <c r="AJ211" s="366"/>
      <c r="AK211" s="366"/>
    </row>
    <row r="212" spans="1:37" ht="12.75">
      <c r="A212" s="447">
        <v>94</v>
      </c>
      <c r="B212" s="433" t="s">
        <v>1761</v>
      </c>
      <c r="C212" s="434" t="s">
        <v>449</v>
      </c>
      <c r="D212" s="449" t="s">
        <v>1744</v>
      </c>
      <c r="E212" s="647">
        <v>0.12</v>
      </c>
      <c r="F212" s="448">
        <v>370301</v>
      </c>
      <c r="G212" s="445">
        <v>414736</v>
      </c>
      <c r="H212" s="652">
        <v>44436</v>
      </c>
      <c r="I212" s="653">
        <v>4443600</v>
      </c>
      <c r="J212" s="654" t="s">
        <v>1723</v>
      </c>
      <c r="K212" s="366"/>
      <c r="L212" s="366"/>
      <c r="M212" s="366"/>
      <c r="N212" s="366"/>
      <c r="O212" s="366"/>
      <c r="P212" s="366"/>
      <c r="Q212" s="366"/>
      <c r="R212" s="366"/>
      <c r="S212" s="366"/>
      <c r="T212" s="366"/>
      <c r="U212" s="366"/>
      <c r="V212" s="366"/>
      <c r="W212" s="366"/>
      <c r="X212" s="366"/>
      <c r="Y212" s="366"/>
      <c r="Z212" s="366"/>
      <c r="AA212" s="366"/>
      <c r="AB212" s="366"/>
      <c r="AC212" s="366"/>
      <c r="AD212" s="366"/>
      <c r="AE212" s="366"/>
      <c r="AF212" s="366"/>
      <c r="AG212" s="366"/>
      <c r="AH212" s="366"/>
      <c r="AI212" s="366"/>
      <c r="AJ212" s="366"/>
      <c r="AK212" s="366"/>
    </row>
    <row r="213" spans="1:37" ht="12.75">
      <c r="A213" s="636">
        <v>95</v>
      </c>
      <c r="B213" s="439" t="s">
        <v>1172</v>
      </c>
      <c r="C213" s="456" t="s">
        <v>453</v>
      </c>
      <c r="D213" s="461" t="s">
        <v>1755</v>
      </c>
      <c r="E213" s="648">
        <v>0.1919</v>
      </c>
      <c r="F213" s="450">
        <v>4404816</v>
      </c>
      <c r="G213" s="444">
        <v>5250315</v>
      </c>
      <c r="H213" s="649">
        <v>845500</v>
      </c>
      <c r="I213" s="650">
        <v>84550000</v>
      </c>
      <c r="J213" s="651" t="s">
        <v>1729</v>
      </c>
      <c r="K213" s="366"/>
      <c r="L213" s="366"/>
      <c r="M213" s="366"/>
      <c r="N213" s="366"/>
      <c r="O213" s="366"/>
      <c r="P213" s="366"/>
      <c r="Q213" s="366"/>
      <c r="R213" s="366"/>
      <c r="S213" s="366"/>
      <c r="T213" s="366"/>
      <c r="U213" s="366"/>
      <c r="V213" s="366"/>
      <c r="W213" s="366"/>
      <c r="X213" s="366"/>
      <c r="Y213" s="366"/>
      <c r="Z213" s="366"/>
      <c r="AA213" s="366"/>
      <c r="AB213" s="366"/>
      <c r="AC213" s="366"/>
      <c r="AD213" s="366"/>
      <c r="AE213" s="366"/>
      <c r="AF213" s="366"/>
      <c r="AG213" s="366"/>
      <c r="AH213" s="366"/>
      <c r="AI213" s="366"/>
      <c r="AJ213" s="366"/>
      <c r="AK213" s="366"/>
    </row>
    <row r="214" spans="1:37" ht="12.75">
      <c r="A214" s="447">
        <v>96</v>
      </c>
      <c r="B214" s="452" t="s">
        <v>42</v>
      </c>
      <c r="C214" s="453" t="s">
        <v>475</v>
      </c>
      <c r="D214" s="455" t="s">
        <v>1744</v>
      </c>
      <c r="E214" s="655">
        <v>0.22</v>
      </c>
      <c r="F214" s="448">
        <v>7402650</v>
      </c>
      <c r="G214" s="445">
        <v>9031232</v>
      </c>
      <c r="H214" s="652">
        <v>1628582.72</v>
      </c>
      <c r="I214" s="653">
        <v>162858272</v>
      </c>
      <c r="J214" s="654" t="s">
        <v>1804</v>
      </c>
      <c r="K214" s="366"/>
      <c r="L214" s="366"/>
      <c r="M214" s="366"/>
      <c r="N214" s="366"/>
      <c r="O214" s="366"/>
      <c r="P214" s="366"/>
      <c r="Q214" s="366"/>
      <c r="R214" s="366"/>
      <c r="S214" s="366"/>
      <c r="T214" s="366"/>
      <c r="U214" s="366"/>
      <c r="V214" s="366"/>
      <c r="W214" s="366"/>
      <c r="X214" s="366"/>
      <c r="Y214" s="366"/>
      <c r="Z214" s="366"/>
      <c r="AA214" s="366"/>
      <c r="AB214" s="366"/>
      <c r="AC214" s="366"/>
      <c r="AD214" s="366"/>
      <c r="AE214" s="366"/>
      <c r="AF214" s="366"/>
      <c r="AG214" s="366"/>
      <c r="AH214" s="366"/>
      <c r="AI214" s="366"/>
      <c r="AJ214" s="366"/>
      <c r="AK214" s="366"/>
    </row>
    <row r="215" spans="1:37" ht="12.75">
      <c r="A215" s="636">
        <v>97</v>
      </c>
      <c r="B215" s="439" t="s">
        <v>1805</v>
      </c>
      <c r="C215" s="456" t="s">
        <v>1600</v>
      </c>
      <c r="D215" s="461" t="s">
        <v>1755</v>
      </c>
      <c r="E215" s="648">
        <v>0.25</v>
      </c>
      <c r="F215" s="450">
        <v>5043067</v>
      </c>
      <c r="G215" s="444">
        <v>6300722</v>
      </c>
      <c r="H215" s="649">
        <v>1257655.8594</v>
      </c>
      <c r="I215" s="650">
        <v>125765585.94</v>
      </c>
      <c r="J215" s="651" t="s">
        <v>1806</v>
      </c>
      <c r="K215" s="366"/>
      <c r="L215" s="366"/>
      <c r="M215" s="366"/>
      <c r="N215" s="366"/>
      <c r="O215" s="366"/>
      <c r="P215" s="366"/>
      <c r="Q215" s="366"/>
      <c r="R215" s="366"/>
      <c r="S215" s="366"/>
      <c r="T215" s="366"/>
      <c r="U215" s="366"/>
      <c r="V215" s="366"/>
      <c r="W215" s="366"/>
      <c r="X215" s="366"/>
      <c r="Y215" s="366"/>
      <c r="Z215" s="366"/>
      <c r="AA215" s="366"/>
      <c r="AB215" s="366"/>
      <c r="AC215" s="366"/>
      <c r="AD215" s="366"/>
      <c r="AE215" s="366"/>
      <c r="AF215" s="366"/>
      <c r="AG215" s="366"/>
      <c r="AH215" s="366"/>
      <c r="AI215" s="366"/>
      <c r="AJ215" s="366"/>
      <c r="AK215" s="366"/>
    </row>
    <row r="216" spans="1:37" ht="12.75">
      <c r="A216" s="447">
        <v>98</v>
      </c>
      <c r="B216" s="452" t="s">
        <v>1754</v>
      </c>
      <c r="C216" s="453" t="s">
        <v>446</v>
      </c>
      <c r="D216" s="455" t="s">
        <v>1755</v>
      </c>
      <c r="E216" s="655">
        <v>0.125</v>
      </c>
      <c r="F216" s="448">
        <v>15865201</v>
      </c>
      <c r="G216" s="445">
        <v>17848350</v>
      </c>
      <c r="H216" s="652">
        <v>1983150</v>
      </c>
      <c r="I216" s="653">
        <v>198315000</v>
      </c>
      <c r="J216" s="654" t="s">
        <v>1806</v>
      </c>
      <c r="K216" s="366"/>
      <c r="L216" s="366"/>
      <c r="M216" s="366"/>
      <c r="N216" s="366"/>
      <c r="O216" s="366"/>
      <c r="P216" s="366"/>
      <c r="Q216" s="366"/>
      <c r="R216" s="366"/>
      <c r="S216" s="366"/>
      <c r="T216" s="366"/>
      <c r="U216" s="366"/>
      <c r="V216" s="366"/>
      <c r="W216" s="366"/>
      <c r="X216" s="366"/>
      <c r="Y216" s="366"/>
      <c r="Z216" s="366"/>
      <c r="AA216" s="366"/>
      <c r="AB216" s="366"/>
      <c r="AC216" s="366"/>
      <c r="AD216" s="366"/>
      <c r="AE216" s="366"/>
      <c r="AF216" s="366"/>
      <c r="AG216" s="366"/>
      <c r="AH216" s="366"/>
      <c r="AI216" s="366"/>
      <c r="AJ216" s="366"/>
      <c r="AK216" s="366"/>
    </row>
    <row r="217" spans="1:37" ht="12.75">
      <c r="A217" s="636">
        <v>99</v>
      </c>
      <c r="B217" s="439" t="s">
        <v>1807</v>
      </c>
      <c r="C217" s="456" t="s">
        <v>446</v>
      </c>
      <c r="D217" s="461" t="s">
        <v>1755</v>
      </c>
      <c r="E217" s="648">
        <v>0.42</v>
      </c>
      <c r="F217" s="451">
        <v>30964288</v>
      </c>
      <c r="G217" s="444">
        <v>43969288</v>
      </c>
      <c r="H217" s="649">
        <v>13005000.23</v>
      </c>
      <c r="I217" s="650">
        <v>1300500023</v>
      </c>
      <c r="J217" s="651" t="s">
        <v>1806</v>
      </c>
      <c r="K217" s="366"/>
      <c r="L217" s="366"/>
      <c r="M217" s="366"/>
      <c r="N217" s="366"/>
      <c r="O217" s="366"/>
      <c r="P217" s="366"/>
      <c r="Q217" s="366"/>
      <c r="R217" s="366"/>
      <c r="S217" s="366"/>
      <c r="T217" s="366"/>
      <c r="U217" s="366"/>
      <c r="V217" s="366"/>
      <c r="W217" s="366"/>
      <c r="X217" s="366"/>
      <c r="Y217" s="366"/>
      <c r="Z217" s="366"/>
      <c r="AA217" s="366"/>
      <c r="AB217" s="366"/>
      <c r="AC217" s="366"/>
      <c r="AD217" s="366"/>
      <c r="AE217" s="366"/>
      <c r="AF217" s="366"/>
      <c r="AG217" s="366"/>
      <c r="AH217" s="366"/>
      <c r="AI217" s="366"/>
      <c r="AJ217" s="366"/>
      <c r="AK217" s="366"/>
    </row>
    <row r="218" spans="1:37" ht="12.75">
      <c r="A218" s="447">
        <v>100</v>
      </c>
      <c r="B218" s="452" t="s">
        <v>1808</v>
      </c>
      <c r="C218" s="453" t="s">
        <v>446</v>
      </c>
      <c r="D218" s="455" t="s">
        <v>1755</v>
      </c>
      <c r="E218" s="655">
        <v>0.1</v>
      </c>
      <c r="F218" s="448">
        <v>1215001</v>
      </c>
      <c r="G218" s="445">
        <v>1336500</v>
      </c>
      <c r="H218" s="652">
        <v>121500</v>
      </c>
      <c r="I218" s="653">
        <v>12150000</v>
      </c>
      <c r="J218" s="654" t="s">
        <v>1809</v>
      </c>
      <c r="K218" s="366"/>
      <c r="L218" s="366"/>
      <c r="M218" s="366"/>
      <c r="N218" s="366"/>
      <c r="O218" s="366"/>
      <c r="P218" s="366"/>
      <c r="Q218" s="366"/>
      <c r="R218" s="366"/>
      <c r="S218" s="366"/>
      <c r="T218" s="366"/>
      <c r="U218" s="366"/>
      <c r="V218" s="366"/>
      <c r="W218" s="366"/>
      <c r="X218" s="366"/>
      <c r="Y218" s="366"/>
      <c r="Z218" s="366"/>
      <c r="AA218" s="366"/>
      <c r="AB218" s="366"/>
      <c r="AC218" s="366"/>
      <c r="AD218" s="366"/>
      <c r="AE218" s="366"/>
      <c r="AF218" s="366"/>
      <c r="AG218" s="366"/>
      <c r="AH218" s="366"/>
      <c r="AI218" s="366"/>
      <c r="AJ218" s="366"/>
      <c r="AK218" s="366"/>
    </row>
    <row r="219" spans="1:37" ht="12.75">
      <c r="A219" s="636">
        <v>101</v>
      </c>
      <c r="B219" s="439" t="s">
        <v>1528</v>
      </c>
      <c r="C219" s="456" t="s">
        <v>446</v>
      </c>
      <c r="D219" s="461" t="s">
        <v>1755</v>
      </c>
      <c r="E219" s="648">
        <v>0.25</v>
      </c>
      <c r="F219" s="451">
        <v>5123251</v>
      </c>
      <c r="G219" s="444">
        <v>6404062</v>
      </c>
      <c r="H219" s="649">
        <v>1280812</v>
      </c>
      <c r="I219" s="650">
        <v>128081200</v>
      </c>
      <c r="J219" s="651" t="s">
        <v>1809</v>
      </c>
      <c r="K219" s="366"/>
      <c r="L219" s="366"/>
      <c r="M219" s="366"/>
      <c r="N219" s="366"/>
      <c r="O219" s="366"/>
      <c r="P219" s="366"/>
      <c r="Q219" s="366"/>
      <c r="R219" s="366"/>
      <c r="S219" s="366"/>
      <c r="T219" s="366"/>
      <c r="U219" s="366"/>
      <c r="V219" s="366"/>
      <c r="W219" s="366"/>
      <c r="X219" s="366"/>
      <c r="Y219" s="366"/>
      <c r="Z219" s="366"/>
      <c r="AA219" s="366"/>
      <c r="AB219" s="366"/>
      <c r="AC219" s="366"/>
      <c r="AD219" s="366"/>
      <c r="AE219" s="366"/>
      <c r="AF219" s="366"/>
      <c r="AG219" s="366"/>
      <c r="AH219" s="366"/>
      <c r="AI219" s="366"/>
      <c r="AJ219" s="366"/>
      <c r="AK219" s="366"/>
    </row>
    <row r="220" spans="1:37" ht="12.75">
      <c r="A220" s="447">
        <v>102</v>
      </c>
      <c r="B220" s="433" t="s">
        <v>1459</v>
      </c>
      <c r="C220" s="434" t="s">
        <v>453</v>
      </c>
      <c r="D220" s="449" t="s">
        <v>1744</v>
      </c>
      <c r="E220" s="647">
        <v>0.08</v>
      </c>
      <c r="F220" s="448">
        <v>4907501</v>
      </c>
      <c r="G220" s="445">
        <v>5028300</v>
      </c>
      <c r="H220" s="653">
        <v>120800</v>
      </c>
      <c r="I220" s="653">
        <v>12080000</v>
      </c>
      <c r="J220" s="654" t="s">
        <v>1655</v>
      </c>
      <c r="K220" s="366"/>
      <c r="L220" s="366"/>
      <c r="M220" s="366"/>
      <c r="N220" s="366"/>
      <c r="O220" s="366"/>
      <c r="P220" s="366"/>
      <c r="Q220" s="366"/>
      <c r="R220" s="366"/>
      <c r="S220" s="366"/>
      <c r="T220" s="366"/>
      <c r="U220" s="366"/>
      <c r="V220" s="366"/>
      <c r="W220" s="366"/>
      <c r="X220" s="366"/>
      <c r="Y220" s="366"/>
      <c r="Z220" s="366"/>
      <c r="AA220" s="366"/>
      <c r="AB220" s="366"/>
      <c r="AC220" s="366"/>
      <c r="AD220" s="366"/>
      <c r="AE220" s="366"/>
      <c r="AF220" s="366"/>
      <c r="AG220" s="366"/>
      <c r="AH220" s="366"/>
      <c r="AI220" s="366"/>
      <c r="AJ220" s="366"/>
      <c r="AK220" s="366"/>
    </row>
    <row r="221" spans="1:37" ht="12.75">
      <c r="A221" s="636">
        <v>103</v>
      </c>
      <c r="B221" s="439" t="s">
        <v>1810</v>
      </c>
      <c r="C221" s="456" t="s">
        <v>1640</v>
      </c>
      <c r="D221" s="461" t="s">
        <v>1289</v>
      </c>
      <c r="E221" s="648" t="s">
        <v>1289</v>
      </c>
      <c r="F221" s="451">
        <v>1</v>
      </c>
      <c r="G221" s="444">
        <v>269439</v>
      </c>
      <c r="H221" s="649">
        <v>269439</v>
      </c>
      <c r="I221" s="650">
        <v>26943900</v>
      </c>
      <c r="J221" s="651" t="s">
        <v>1655</v>
      </c>
      <c r="K221" s="366"/>
      <c r="L221" s="366"/>
      <c r="M221" s="366"/>
      <c r="N221" s="366"/>
      <c r="O221" s="366"/>
      <c r="P221" s="366"/>
      <c r="Q221" s="366"/>
      <c r="R221" s="366"/>
      <c r="S221" s="366"/>
      <c r="T221" s="366"/>
      <c r="U221" s="366"/>
      <c r="V221" s="366"/>
      <c r="W221" s="366"/>
      <c r="X221" s="366"/>
      <c r="Y221" s="366"/>
      <c r="Z221" s="366"/>
      <c r="AA221" s="366"/>
      <c r="AB221" s="366"/>
      <c r="AC221" s="366"/>
      <c r="AD221" s="366"/>
      <c r="AE221" s="366"/>
      <c r="AF221" s="366"/>
      <c r="AG221" s="366"/>
      <c r="AH221" s="366"/>
      <c r="AI221" s="366"/>
      <c r="AJ221" s="366"/>
      <c r="AK221" s="366"/>
    </row>
    <row r="222" spans="1:37" ht="12.75">
      <c r="A222" s="447">
        <v>104</v>
      </c>
      <c r="B222" s="433" t="s">
        <v>1811</v>
      </c>
      <c r="C222" s="434" t="s">
        <v>1600</v>
      </c>
      <c r="D222" s="449" t="s">
        <v>1755</v>
      </c>
      <c r="E222" s="647">
        <v>0.13</v>
      </c>
      <c r="F222" s="448">
        <v>3060001</v>
      </c>
      <c r="G222" s="445">
        <v>3457800</v>
      </c>
      <c r="H222" s="653">
        <v>397800</v>
      </c>
      <c r="I222" s="653">
        <v>39780000</v>
      </c>
      <c r="J222" s="654" t="s">
        <v>1812</v>
      </c>
      <c r="K222" s="366"/>
      <c r="L222" s="366"/>
      <c r="M222" s="366"/>
      <c r="N222" s="366"/>
      <c r="O222" s="366"/>
      <c r="P222" s="366"/>
      <c r="Q222" s="366"/>
      <c r="R222" s="366"/>
      <c r="S222" s="366"/>
      <c r="T222" s="366"/>
      <c r="U222" s="366"/>
      <c r="V222" s="366"/>
      <c r="W222" s="366"/>
      <c r="X222" s="366"/>
      <c r="Y222" s="366"/>
      <c r="Z222" s="366"/>
      <c r="AA222" s="366"/>
      <c r="AB222" s="366"/>
      <c r="AC222" s="366"/>
      <c r="AD222" s="366"/>
      <c r="AE222" s="366"/>
      <c r="AF222" s="366"/>
      <c r="AG222" s="366"/>
      <c r="AH222" s="366"/>
      <c r="AI222" s="366"/>
      <c r="AJ222" s="366"/>
      <c r="AK222" s="366"/>
    </row>
    <row r="223" spans="1:37" ht="12.75">
      <c r="A223" s="636">
        <v>105</v>
      </c>
      <c r="B223" s="439" t="s">
        <v>1813</v>
      </c>
      <c r="C223" s="456" t="s">
        <v>1600</v>
      </c>
      <c r="D223" s="461" t="s">
        <v>1755</v>
      </c>
      <c r="E223" s="648">
        <v>0.6667</v>
      </c>
      <c r="F223" s="451">
        <v>5998351</v>
      </c>
      <c r="G223" s="444">
        <v>10000000</v>
      </c>
      <c r="H223" s="649">
        <v>4001650</v>
      </c>
      <c r="I223" s="650">
        <v>400165000</v>
      </c>
      <c r="J223" s="651" t="s">
        <v>1814</v>
      </c>
      <c r="K223" s="366"/>
      <c r="L223" s="366"/>
      <c r="M223" s="366"/>
      <c r="N223" s="366"/>
      <c r="O223" s="366"/>
      <c r="P223" s="366"/>
      <c r="Q223" s="366"/>
      <c r="R223" s="366"/>
      <c r="S223" s="366"/>
      <c r="T223" s="366"/>
      <c r="U223" s="366"/>
      <c r="V223" s="366"/>
      <c r="W223" s="366"/>
      <c r="X223" s="366"/>
      <c r="Y223" s="366"/>
      <c r="Z223" s="366"/>
      <c r="AA223" s="366"/>
      <c r="AB223" s="366"/>
      <c r="AC223" s="366"/>
      <c r="AD223" s="366"/>
      <c r="AE223" s="366"/>
      <c r="AF223" s="366"/>
      <c r="AG223" s="366"/>
      <c r="AH223" s="366"/>
      <c r="AI223" s="366"/>
      <c r="AJ223" s="366"/>
      <c r="AK223" s="366"/>
    </row>
    <row r="224" spans="1:37" ht="12.75">
      <c r="A224" s="447">
        <v>106</v>
      </c>
      <c r="B224" s="433" t="s">
        <v>1544</v>
      </c>
      <c r="C224" s="434" t="s">
        <v>453</v>
      </c>
      <c r="D224" s="449" t="s">
        <v>1755</v>
      </c>
      <c r="E224" s="647">
        <v>0.1769</v>
      </c>
      <c r="F224" s="448">
        <v>21371284</v>
      </c>
      <c r="G224" s="445">
        <v>25152356</v>
      </c>
      <c r="H224" s="653">
        <v>3781073</v>
      </c>
      <c r="I224" s="653">
        <v>378107300</v>
      </c>
      <c r="J224" s="654" t="s">
        <v>1815</v>
      </c>
      <c r="K224" s="366"/>
      <c r="L224" s="366"/>
      <c r="M224" s="366"/>
      <c r="N224" s="366"/>
      <c r="O224" s="366"/>
      <c r="P224" s="366"/>
      <c r="Q224" s="366"/>
      <c r="R224" s="366"/>
      <c r="S224" s="366"/>
      <c r="T224" s="366"/>
      <c r="U224" s="366"/>
      <c r="V224" s="366"/>
      <c r="W224" s="366"/>
      <c r="X224" s="366"/>
      <c r="Y224" s="366"/>
      <c r="Z224" s="366"/>
      <c r="AA224" s="366"/>
      <c r="AB224" s="366"/>
      <c r="AC224" s="366"/>
      <c r="AD224" s="366"/>
      <c r="AE224" s="366"/>
      <c r="AF224" s="366"/>
      <c r="AG224" s="366"/>
      <c r="AH224" s="366"/>
      <c r="AI224" s="366"/>
      <c r="AJ224" s="366"/>
      <c r="AK224" s="366"/>
    </row>
    <row r="225" spans="1:37" ht="12.75">
      <c r="A225" s="636">
        <v>107</v>
      </c>
      <c r="B225" s="439" t="s">
        <v>1816</v>
      </c>
      <c r="C225" s="456" t="s">
        <v>1600</v>
      </c>
      <c r="D225" s="461" t="s">
        <v>1755</v>
      </c>
      <c r="E225" s="648">
        <v>0.15</v>
      </c>
      <c r="F225" s="451">
        <v>573723</v>
      </c>
      <c r="G225" s="444">
        <v>659781</v>
      </c>
      <c r="H225" s="649">
        <v>86058.18</v>
      </c>
      <c r="I225" s="650">
        <v>8605818</v>
      </c>
      <c r="J225" s="651" t="s">
        <v>1817</v>
      </c>
      <c r="K225" s="366"/>
      <c r="L225" s="366"/>
      <c r="M225" s="366"/>
      <c r="N225" s="366"/>
      <c r="O225" s="366"/>
      <c r="P225" s="366"/>
      <c r="Q225" s="366"/>
      <c r="R225" s="366"/>
      <c r="S225" s="366"/>
      <c r="T225" s="366"/>
      <c r="U225" s="366"/>
      <c r="V225" s="366"/>
      <c r="W225" s="366"/>
      <c r="X225" s="366"/>
      <c r="Y225" s="366"/>
      <c r="Z225" s="366"/>
      <c r="AA225" s="366"/>
      <c r="AB225" s="366"/>
      <c r="AC225" s="366"/>
      <c r="AD225" s="366"/>
      <c r="AE225" s="366"/>
      <c r="AF225" s="366"/>
      <c r="AG225" s="366"/>
      <c r="AH225" s="366"/>
      <c r="AI225" s="366"/>
      <c r="AJ225" s="366"/>
      <c r="AK225" s="366"/>
    </row>
    <row r="226" spans="1:37" ht="12.75">
      <c r="A226" s="447">
        <v>108</v>
      </c>
      <c r="B226" s="433" t="s">
        <v>1818</v>
      </c>
      <c r="C226" s="434" t="s">
        <v>1600</v>
      </c>
      <c r="D226" s="449" t="s">
        <v>1755</v>
      </c>
      <c r="E226" s="647">
        <v>0.05</v>
      </c>
      <c r="F226" s="448">
        <v>6921201</v>
      </c>
      <c r="G226" s="445">
        <v>7267260</v>
      </c>
      <c r="H226" s="652">
        <v>346060</v>
      </c>
      <c r="I226" s="653">
        <v>34606000</v>
      </c>
      <c r="J226" s="654" t="s">
        <v>1817</v>
      </c>
      <c r="K226" s="366"/>
      <c r="L226" s="366"/>
      <c r="M226" s="366"/>
      <c r="N226" s="366"/>
      <c r="O226" s="366"/>
      <c r="P226" s="366"/>
      <c r="Q226" s="366"/>
      <c r="R226" s="366"/>
      <c r="S226" s="366"/>
      <c r="T226" s="366"/>
      <c r="U226" s="366"/>
      <c r="V226" s="366"/>
      <c r="W226" s="366"/>
      <c r="X226" s="366"/>
      <c r="Y226" s="366"/>
      <c r="Z226" s="366"/>
      <c r="AA226" s="366"/>
      <c r="AB226" s="366"/>
      <c r="AC226" s="366"/>
      <c r="AD226" s="366"/>
      <c r="AE226" s="366"/>
      <c r="AF226" s="366"/>
      <c r="AG226" s="366"/>
      <c r="AH226" s="366"/>
      <c r="AI226" s="366"/>
      <c r="AJ226" s="366"/>
      <c r="AK226" s="366"/>
    </row>
    <row r="227" spans="1:37" ht="12.75">
      <c r="A227" s="636">
        <v>109</v>
      </c>
      <c r="B227" s="439" t="s">
        <v>1819</v>
      </c>
      <c r="C227" s="456" t="s">
        <v>1600</v>
      </c>
      <c r="D227" s="461" t="s">
        <v>1755</v>
      </c>
      <c r="E227" s="648">
        <v>0.5</v>
      </c>
      <c r="F227" s="451">
        <v>2000001</v>
      </c>
      <c r="G227" s="444">
        <v>3001657</v>
      </c>
      <c r="H227" s="649">
        <v>1001657</v>
      </c>
      <c r="I227" s="650">
        <v>100165700</v>
      </c>
      <c r="J227" s="651" t="s">
        <v>1820</v>
      </c>
      <c r="K227" s="366"/>
      <c r="L227" s="366"/>
      <c r="M227" s="366"/>
      <c r="N227" s="366"/>
      <c r="O227" s="366"/>
      <c r="P227" s="366"/>
      <c r="Q227" s="366"/>
      <c r="R227" s="366"/>
      <c r="S227" s="366"/>
      <c r="T227" s="366"/>
      <c r="U227" s="366"/>
      <c r="V227" s="366"/>
      <c r="W227" s="366"/>
      <c r="X227" s="366"/>
      <c r="Y227" s="366"/>
      <c r="Z227" s="366"/>
      <c r="AA227" s="366"/>
      <c r="AB227" s="366"/>
      <c r="AC227" s="366"/>
      <c r="AD227" s="366"/>
      <c r="AE227" s="366"/>
      <c r="AF227" s="366"/>
      <c r="AG227" s="366"/>
      <c r="AH227" s="366"/>
      <c r="AI227" s="366"/>
      <c r="AJ227" s="366"/>
      <c r="AK227" s="366"/>
    </row>
    <row r="228" spans="1:37" ht="12.75">
      <c r="A228" s="447">
        <v>110</v>
      </c>
      <c r="B228" s="433" t="s">
        <v>1821</v>
      </c>
      <c r="C228" s="434" t="s">
        <v>1600</v>
      </c>
      <c r="D228" s="449" t="s">
        <v>1755</v>
      </c>
      <c r="E228" s="647">
        <v>0.308</v>
      </c>
      <c r="F228" s="448">
        <v>900001</v>
      </c>
      <c r="G228" s="445">
        <v>1038600</v>
      </c>
      <c r="H228" s="652">
        <v>138600</v>
      </c>
      <c r="I228" s="653">
        <v>13860000</v>
      </c>
      <c r="J228" s="654" t="s">
        <v>1822</v>
      </c>
      <c r="K228" s="366"/>
      <c r="L228" s="366"/>
      <c r="M228" s="366"/>
      <c r="N228" s="366"/>
      <c r="O228" s="366"/>
      <c r="P228" s="366"/>
      <c r="Q228" s="366"/>
      <c r="R228" s="366"/>
      <c r="S228" s="366"/>
      <c r="T228" s="366"/>
      <c r="U228" s="366"/>
      <c r="V228" s="366"/>
      <c r="W228" s="366"/>
      <c r="X228" s="366"/>
      <c r="Y228" s="366"/>
      <c r="Z228" s="366"/>
      <c r="AA228" s="366"/>
      <c r="AB228" s="366"/>
      <c r="AC228" s="366"/>
      <c r="AD228" s="366"/>
      <c r="AE228" s="366"/>
      <c r="AF228" s="366"/>
      <c r="AG228" s="366"/>
      <c r="AH228" s="366"/>
      <c r="AI228" s="366"/>
      <c r="AJ228" s="366"/>
      <c r="AK228" s="366"/>
    </row>
    <row r="229" spans="1:37" ht="12.75">
      <c r="A229" s="636">
        <v>111</v>
      </c>
      <c r="B229" s="439" t="s">
        <v>1823</v>
      </c>
      <c r="C229" s="456" t="s">
        <v>453</v>
      </c>
      <c r="D229" s="461" t="s">
        <v>1755</v>
      </c>
      <c r="E229" s="648">
        <v>0.073</v>
      </c>
      <c r="F229" s="451">
        <v>4587510</v>
      </c>
      <c r="G229" s="444">
        <v>4922397</v>
      </c>
      <c r="H229" s="649">
        <v>334888</v>
      </c>
      <c r="I229" s="650">
        <v>33488800</v>
      </c>
      <c r="J229" s="651" t="s">
        <v>1822</v>
      </c>
      <c r="K229" s="366"/>
      <c r="L229" s="366"/>
      <c r="M229" s="366"/>
      <c r="N229" s="366"/>
      <c r="O229" s="366"/>
      <c r="P229" s="366"/>
      <c r="Q229" s="366"/>
      <c r="R229" s="366"/>
      <c r="S229" s="366"/>
      <c r="T229" s="366"/>
      <c r="U229" s="366"/>
      <c r="V229" s="366"/>
      <c r="W229" s="366"/>
      <c r="X229" s="366"/>
      <c r="Y229" s="366"/>
      <c r="Z229" s="366"/>
      <c r="AA229" s="366"/>
      <c r="AB229" s="366"/>
      <c r="AC229" s="366"/>
      <c r="AD229" s="366"/>
      <c r="AE229" s="366"/>
      <c r="AF229" s="366"/>
      <c r="AG229" s="366"/>
      <c r="AH229" s="366"/>
      <c r="AI229" s="366"/>
      <c r="AJ229" s="366"/>
      <c r="AK229" s="366"/>
    </row>
    <row r="230" spans="1:37" ht="13.5" thickBot="1">
      <c r="A230" s="447">
        <v>112</v>
      </c>
      <c r="B230" s="433" t="s">
        <v>1710</v>
      </c>
      <c r="C230" s="434" t="s">
        <v>446</v>
      </c>
      <c r="D230" s="449" t="s">
        <v>1755</v>
      </c>
      <c r="E230" s="647">
        <v>0.0452</v>
      </c>
      <c r="F230" s="448">
        <v>6039775</v>
      </c>
      <c r="G230" s="445">
        <v>6176389</v>
      </c>
      <c r="H230" s="652">
        <v>136614.8497</v>
      </c>
      <c r="I230" s="653">
        <v>13661484.969999999</v>
      </c>
      <c r="J230" s="654" t="s">
        <v>1822</v>
      </c>
      <c r="K230" s="366"/>
      <c r="L230" s="366"/>
      <c r="M230" s="366"/>
      <c r="N230" s="366"/>
      <c r="O230" s="366"/>
      <c r="P230" s="366"/>
      <c r="Q230" s="366"/>
      <c r="R230" s="366"/>
      <c r="S230" s="366"/>
      <c r="T230" s="366"/>
      <c r="U230" s="366"/>
      <c r="V230" s="366"/>
      <c r="W230" s="366"/>
      <c r="X230" s="366"/>
      <c r="Y230" s="366"/>
      <c r="Z230" s="366"/>
      <c r="AA230" s="366"/>
      <c r="AB230" s="366"/>
      <c r="AC230" s="366"/>
      <c r="AD230" s="366"/>
      <c r="AE230" s="366"/>
      <c r="AF230" s="366"/>
      <c r="AG230" s="366"/>
      <c r="AH230" s="366"/>
      <c r="AI230" s="366"/>
      <c r="AJ230" s="366"/>
      <c r="AK230" s="366"/>
    </row>
    <row r="231" spans="1:37" ht="13.5" thickBot="1">
      <c r="A231" s="493"/>
      <c r="B231" s="493"/>
      <c r="C231" s="493"/>
      <c r="D231" s="493"/>
      <c r="E231" s="493"/>
      <c r="F231" s="493"/>
      <c r="G231" s="656" t="s">
        <v>39</v>
      </c>
      <c r="H231" s="657">
        <f>SUM(H119:H230)</f>
        <v>338688819.58910006</v>
      </c>
      <c r="I231" s="657">
        <f>SUM(I119:I230)</f>
        <v>33086939998.91</v>
      </c>
      <c r="J231" s="493"/>
      <c r="K231" s="366"/>
      <c r="L231" s="366"/>
      <c r="M231" s="366"/>
      <c r="N231" s="366"/>
      <c r="O231" s="366"/>
      <c r="P231" s="366"/>
      <c r="Q231" s="366"/>
      <c r="R231" s="366"/>
      <c r="S231" s="366"/>
      <c r="T231" s="366"/>
      <c r="U231" s="366"/>
      <c r="V231" s="366"/>
      <c r="W231" s="366"/>
      <c r="X231" s="366"/>
      <c r="Y231" s="366"/>
      <c r="Z231" s="366"/>
      <c r="AA231" s="366"/>
      <c r="AB231" s="366"/>
      <c r="AC231" s="366"/>
      <c r="AD231" s="366"/>
      <c r="AE231" s="366"/>
      <c r="AF231" s="366"/>
      <c r="AG231" s="366"/>
      <c r="AH231" s="366"/>
      <c r="AI231" s="366"/>
      <c r="AJ231" s="366"/>
      <c r="AK231" s="366"/>
    </row>
    <row r="232" spans="1:37" ht="12.75">
      <c r="A232" s="757" t="s">
        <v>1824</v>
      </c>
      <c r="B232" s="757"/>
      <c r="C232" s="757"/>
      <c r="D232" s="757"/>
      <c r="E232" s="757"/>
      <c r="F232" s="757"/>
      <c r="G232" s="757"/>
      <c r="H232" s="757"/>
      <c r="I232" s="757"/>
      <c r="J232" s="757"/>
      <c r="K232" s="366"/>
      <c r="L232" s="366"/>
      <c r="M232" s="366"/>
      <c r="N232" s="366"/>
      <c r="O232" s="366"/>
      <c r="P232" s="366"/>
      <c r="Q232" s="366"/>
      <c r="R232" s="366"/>
      <c r="S232" s="366"/>
      <c r="T232" s="366"/>
      <c r="U232" s="366"/>
      <c r="V232" s="366"/>
      <c r="W232" s="366"/>
      <c r="X232" s="366"/>
      <c r="Y232" s="366"/>
      <c r="Z232" s="366"/>
      <c r="AA232" s="366"/>
      <c r="AB232" s="366"/>
      <c r="AC232" s="366"/>
      <c r="AD232" s="366"/>
      <c r="AE232" s="366"/>
      <c r="AF232" s="366"/>
      <c r="AG232" s="366"/>
      <c r="AH232" s="366"/>
      <c r="AI232" s="366"/>
      <c r="AJ232" s="366"/>
      <c r="AK232" s="366"/>
    </row>
    <row r="233" spans="1:37" ht="13.5" thickBot="1">
      <c r="A233" s="366"/>
      <c r="B233" s="366"/>
      <c r="C233" s="367"/>
      <c r="D233" s="366"/>
      <c r="E233" s="366"/>
      <c r="F233" s="366"/>
      <c r="G233" s="366"/>
      <c r="H233" s="366"/>
      <c r="I233" s="366"/>
      <c r="J233" s="366"/>
      <c r="K233" s="366"/>
      <c r="L233" s="366"/>
      <c r="M233" s="366"/>
      <c r="N233" s="366"/>
      <c r="O233" s="366"/>
      <c r="P233" s="366"/>
      <c r="Q233" s="366"/>
      <c r="R233" s="366"/>
      <c r="S233" s="366"/>
      <c r="T233" s="366"/>
      <c r="U233" s="366"/>
      <c r="V233" s="366"/>
      <c r="W233" s="366"/>
      <c r="X233" s="366"/>
      <c r="Y233" s="366"/>
      <c r="Z233" s="366"/>
      <c r="AA233" s="366"/>
      <c r="AB233" s="366"/>
      <c r="AC233" s="366"/>
      <c r="AD233" s="366"/>
      <c r="AE233" s="366"/>
      <c r="AF233" s="366"/>
      <c r="AG233" s="366"/>
      <c r="AH233" s="366"/>
      <c r="AI233" s="366"/>
      <c r="AJ233" s="366"/>
      <c r="AK233" s="366"/>
    </row>
    <row r="234" spans="1:37" ht="12.75">
      <c r="A234" s="742" t="s">
        <v>1571</v>
      </c>
      <c r="B234" s="743"/>
      <c r="C234" s="743"/>
      <c r="D234" s="743"/>
      <c r="E234" s="743"/>
      <c r="F234" s="743"/>
      <c r="G234" s="658"/>
      <c r="H234" s="366"/>
      <c r="I234" s="366"/>
      <c r="J234" s="366"/>
      <c r="K234" s="366"/>
      <c r="L234" s="366"/>
      <c r="M234" s="366"/>
      <c r="N234" s="366"/>
      <c r="O234" s="366"/>
      <c r="P234" s="366"/>
      <c r="Q234" s="366"/>
      <c r="R234" s="366"/>
      <c r="S234" s="366"/>
      <c r="T234" s="366"/>
      <c r="U234" s="366"/>
      <c r="V234" s="366"/>
      <c r="W234" s="366"/>
      <c r="X234" s="366"/>
      <c r="Y234" s="366"/>
      <c r="Z234" s="366"/>
      <c r="AA234" s="366"/>
      <c r="AB234" s="366"/>
      <c r="AC234" s="366"/>
      <c r="AD234" s="366"/>
      <c r="AE234" s="366"/>
      <c r="AF234" s="366"/>
      <c r="AG234" s="366"/>
      <c r="AH234" s="366"/>
      <c r="AI234" s="366"/>
      <c r="AJ234" s="366"/>
      <c r="AK234" s="366"/>
    </row>
    <row r="235" spans="1:37" ht="15.75" customHeight="1" thickBot="1">
      <c r="A235" s="744"/>
      <c r="B235" s="745"/>
      <c r="C235" s="745"/>
      <c r="D235" s="745"/>
      <c r="E235" s="745"/>
      <c r="F235" s="745"/>
      <c r="G235" s="658"/>
      <c r="H235" s="366"/>
      <c r="I235" s="366"/>
      <c r="J235" s="366"/>
      <c r="K235" s="366"/>
      <c r="L235" s="366"/>
      <c r="M235" s="366"/>
      <c r="N235" s="366"/>
      <c r="O235" s="366"/>
      <c r="P235" s="366"/>
      <c r="Q235" s="366"/>
      <c r="R235" s="366"/>
      <c r="S235" s="366"/>
      <c r="T235" s="366"/>
      <c r="U235" s="366"/>
      <c r="V235" s="366"/>
      <c r="W235" s="366"/>
      <c r="X235" s="366"/>
      <c r="Y235" s="366"/>
      <c r="Z235" s="366"/>
      <c r="AA235" s="366"/>
      <c r="AB235" s="366"/>
      <c r="AC235" s="366"/>
      <c r="AD235" s="366"/>
      <c r="AE235" s="366"/>
      <c r="AF235" s="366"/>
      <c r="AG235" s="366"/>
      <c r="AH235" s="366"/>
      <c r="AI235" s="366"/>
      <c r="AJ235" s="366"/>
      <c r="AK235" s="366"/>
    </row>
    <row r="236" spans="1:37" ht="26.25" thickBot="1">
      <c r="A236" s="659" t="s">
        <v>700</v>
      </c>
      <c r="B236" s="660" t="s">
        <v>1258</v>
      </c>
      <c r="C236" s="660" t="s">
        <v>1572</v>
      </c>
      <c r="D236" s="660" t="s">
        <v>1259</v>
      </c>
      <c r="E236" s="661" t="s">
        <v>1573</v>
      </c>
      <c r="F236" s="662" t="s">
        <v>1058</v>
      </c>
      <c r="G236" s="366"/>
      <c r="H236" s="366"/>
      <c r="I236" s="366"/>
      <c r="J236" s="366"/>
      <c r="K236" s="366"/>
      <c r="L236" s="366"/>
      <c r="M236" s="366"/>
      <c r="N236" s="366"/>
      <c r="O236" s="366"/>
      <c r="P236" s="366"/>
      <c r="Q236" s="366"/>
      <c r="R236" s="366"/>
      <c r="S236" s="366"/>
      <c r="T236" s="366"/>
      <c r="U236" s="366"/>
      <c r="V236" s="366"/>
      <c r="W236" s="366"/>
      <c r="X236" s="366"/>
      <c r="Y236" s="366"/>
      <c r="Z236" s="366"/>
      <c r="AA236" s="366"/>
      <c r="AB236" s="366"/>
      <c r="AC236" s="366"/>
      <c r="AD236" s="366"/>
      <c r="AE236" s="366"/>
      <c r="AF236" s="366"/>
      <c r="AG236" s="366"/>
      <c r="AH236" s="366"/>
      <c r="AI236" s="366"/>
      <c r="AJ236" s="366"/>
      <c r="AK236" s="366"/>
    </row>
    <row r="237" spans="1:37" ht="24.75" customHeight="1" thickTop="1">
      <c r="A237" s="663">
        <v>1</v>
      </c>
      <c r="B237" s="663" t="s">
        <v>1825</v>
      </c>
      <c r="C237" s="664">
        <v>150000000</v>
      </c>
      <c r="D237" s="665">
        <v>1500000000</v>
      </c>
      <c r="E237" s="666" t="s">
        <v>1290</v>
      </c>
      <c r="F237" s="667" t="s">
        <v>1826</v>
      </c>
      <c r="G237" s="366"/>
      <c r="H237" s="366"/>
      <c r="I237" s="366"/>
      <c r="J237" s="366"/>
      <c r="K237" s="366"/>
      <c r="L237" s="366"/>
      <c r="M237" s="366"/>
      <c r="N237" s="366"/>
      <c r="O237" s="366"/>
      <c r="P237" s="366"/>
      <c r="Q237" s="366"/>
      <c r="R237" s="366"/>
      <c r="S237" s="366"/>
      <c r="T237" s="366"/>
      <c r="U237" s="366"/>
      <c r="V237" s="366"/>
      <c r="W237" s="366"/>
      <c r="X237" s="366"/>
      <c r="Y237" s="366"/>
      <c r="Z237" s="366"/>
      <c r="AA237" s="366"/>
      <c r="AB237" s="366"/>
      <c r="AC237" s="366"/>
      <c r="AD237" s="366"/>
      <c r="AE237" s="366"/>
      <c r="AF237" s="366"/>
      <c r="AG237" s="366"/>
      <c r="AH237" s="366"/>
      <c r="AI237" s="366"/>
      <c r="AJ237" s="366"/>
      <c r="AK237" s="366"/>
    </row>
    <row r="238" spans="1:37" ht="24.75" customHeight="1">
      <c r="A238" s="668">
        <v>2</v>
      </c>
      <c r="B238" s="668" t="s">
        <v>1827</v>
      </c>
      <c r="C238" s="669">
        <v>130000000</v>
      </c>
      <c r="D238" s="670">
        <v>1300000000</v>
      </c>
      <c r="E238" s="671" t="s">
        <v>1294</v>
      </c>
      <c r="F238" s="672" t="s">
        <v>1828</v>
      </c>
      <c r="G238" s="366"/>
      <c r="H238" s="366"/>
      <c r="I238" s="366"/>
      <c r="J238" s="366"/>
      <c r="K238" s="366"/>
      <c r="L238" s="366"/>
      <c r="M238" s="366"/>
      <c r="N238" s="366"/>
      <c r="O238" s="366"/>
      <c r="P238" s="366"/>
      <c r="Q238" s="366"/>
      <c r="R238" s="366"/>
      <c r="S238" s="366"/>
      <c r="T238" s="366"/>
      <c r="U238" s="366"/>
      <c r="V238" s="366"/>
      <c r="W238" s="366"/>
      <c r="X238" s="366"/>
      <c r="Y238" s="366"/>
      <c r="Z238" s="366"/>
      <c r="AA238" s="366"/>
      <c r="AB238" s="366"/>
      <c r="AC238" s="366"/>
      <c r="AD238" s="366"/>
      <c r="AE238" s="366"/>
      <c r="AF238" s="366"/>
      <c r="AG238" s="366"/>
      <c r="AH238" s="366"/>
      <c r="AI238" s="366"/>
      <c r="AJ238" s="366"/>
      <c r="AK238" s="366"/>
    </row>
    <row r="239" spans="1:37" ht="24.75" customHeight="1">
      <c r="A239" s="663">
        <v>3</v>
      </c>
      <c r="B239" s="663" t="s">
        <v>1829</v>
      </c>
      <c r="C239" s="664">
        <v>100000000</v>
      </c>
      <c r="D239" s="665">
        <v>1000000000</v>
      </c>
      <c r="E239" s="666" t="s">
        <v>1618</v>
      </c>
      <c r="F239" s="667" t="s">
        <v>1613</v>
      </c>
      <c r="G239" s="366"/>
      <c r="H239" s="366"/>
      <c r="I239" s="366"/>
      <c r="J239" s="366"/>
      <c r="K239" s="366"/>
      <c r="L239" s="366"/>
      <c r="M239" s="366"/>
      <c r="N239" s="366"/>
      <c r="O239" s="366"/>
      <c r="P239" s="366"/>
      <c r="Q239" s="366"/>
      <c r="R239" s="366"/>
      <c r="S239" s="366"/>
      <c r="T239" s="366"/>
      <c r="U239" s="366"/>
      <c r="V239" s="366"/>
      <c r="W239" s="366"/>
      <c r="X239" s="366"/>
      <c r="Y239" s="366"/>
      <c r="Z239" s="366"/>
      <c r="AA239" s="366"/>
      <c r="AB239" s="366"/>
      <c r="AC239" s="366"/>
      <c r="AD239" s="366"/>
      <c r="AE239" s="366"/>
      <c r="AF239" s="366"/>
      <c r="AG239" s="366"/>
      <c r="AH239" s="366"/>
      <c r="AI239" s="366"/>
      <c r="AJ239" s="366"/>
      <c r="AK239" s="366"/>
    </row>
    <row r="240" spans="1:37" ht="24.75" customHeight="1" thickBot="1">
      <c r="A240" s="668">
        <v>4</v>
      </c>
      <c r="B240" s="668" t="s">
        <v>1830</v>
      </c>
      <c r="C240" s="669">
        <v>100000000</v>
      </c>
      <c r="D240" s="670">
        <v>1000000000</v>
      </c>
      <c r="E240" s="671" t="s">
        <v>1379</v>
      </c>
      <c r="F240" s="672" t="s">
        <v>1831</v>
      </c>
      <c r="G240" s="366"/>
      <c r="H240" s="366"/>
      <c r="I240" s="366"/>
      <c r="J240" s="366"/>
      <c r="K240" s="366"/>
      <c r="L240" s="366"/>
      <c r="M240" s="366"/>
      <c r="N240" s="366"/>
      <c r="O240" s="366"/>
      <c r="P240" s="366"/>
      <c r="Q240" s="366"/>
      <c r="R240" s="366"/>
      <c r="S240" s="366"/>
      <c r="T240" s="366"/>
      <c r="U240" s="366"/>
      <c r="V240" s="366"/>
      <c r="W240" s="366"/>
      <c r="X240" s="366"/>
      <c r="Y240" s="366"/>
      <c r="Z240" s="366"/>
      <c r="AA240" s="366"/>
      <c r="AB240" s="366"/>
      <c r="AC240" s="366"/>
      <c r="AD240" s="366"/>
      <c r="AE240" s="366"/>
      <c r="AF240" s="366"/>
      <c r="AG240" s="366"/>
      <c r="AH240" s="366"/>
      <c r="AI240" s="366"/>
      <c r="AJ240" s="366"/>
      <c r="AK240" s="366"/>
    </row>
    <row r="241" spans="1:37" s="677" customFormat="1" ht="16.5" thickBot="1" thickTop="1">
      <c r="A241" s="567"/>
      <c r="B241" s="568" t="s">
        <v>39</v>
      </c>
      <c r="C241" s="673">
        <v>480000000</v>
      </c>
      <c r="D241" s="674">
        <v>4800000000</v>
      </c>
      <c r="E241" s="675"/>
      <c r="F241" s="568"/>
      <c r="G241" s="676"/>
      <c r="H241" s="676"/>
      <c r="I241" s="676"/>
      <c r="J241" s="676"/>
      <c r="K241" s="676"/>
      <c r="L241" s="676"/>
      <c r="M241" s="676"/>
      <c r="N241" s="676"/>
      <c r="O241" s="676"/>
      <c r="P241" s="676"/>
      <c r="Q241" s="676"/>
      <c r="R241" s="676"/>
      <c r="S241" s="676"/>
      <c r="T241" s="676"/>
      <c r="U241" s="676"/>
      <c r="V241" s="676"/>
      <c r="W241" s="676"/>
      <c r="X241" s="676"/>
      <c r="Y241" s="676"/>
      <c r="Z241" s="676"/>
      <c r="AA241" s="676"/>
      <c r="AB241" s="676"/>
      <c r="AC241" s="676"/>
      <c r="AD241" s="676"/>
      <c r="AE241" s="676"/>
      <c r="AF241" s="676"/>
      <c r="AG241" s="676"/>
      <c r="AH241" s="676"/>
      <c r="AI241" s="676"/>
      <c r="AJ241" s="676"/>
      <c r="AK241" s="676"/>
    </row>
    <row r="242" spans="1:37" ht="13.5" thickTop="1">
      <c r="A242" s="366"/>
      <c r="B242" s="366"/>
      <c r="C242" s="367"/>
      <c r="D242" s="366"/>
      <c r="E242" s="366"/>
      <c r="F242" s="366"/>
      <c r="G242" s="366"/>
      <c r="H242" s="366"/>
      <c r="I242" s="366"/>
      <c r="J242" s="366"/>
      <c r="K242" s="366"/>
      <c r="L242" s="366"/>
      <c r="M242" s="366"/>
      <c r="N242" s="366"/>
      <c r="O242" s="366"/>
      <c r="P242" s="366"/>
      <c r="Q242" s="366"/>
      <c r="R242" s="366"/>
      <c r="S242" s="366"/>
      <c r="T242" s="366"/>
      <c r="U242" s="366"/>
      <c r="V242" s="366"/>
      <c r="W242" s="366"/>
      <c r="X242" s="366"/>
      <c r="Y242" s="366"/>
      <c r="Z242" s="366"/>
      <c r="AA242" s="366"/>
      <c r="AB242" s="366"/>
      <c r="AC242" s="366"/>
      <c r="AD242" s="366"/>
      <c r="AE242" s="366"/>
      <c r="AF242" s="366"/>
      <c r="AG242" s="366"/>
      <c r="AH242" s="366"/>
      <c r="AI242" s="366"/>
      <c r="AJ242" s="366"/>
      <c r="AK242" s="366"/>
    </row>
    <row r="243" spans="1:37" ht="12.75">
      <c r="A243" s="366"/>
      <c r="B243" s="366"/>
      <c r="C243" s="367"/>
      <c r="D243" s="366"/>
      <c r="E243" s="366"/>
      <c r="F243" s="366"/>
      <c r="G243" s="366"/>
      <c r="H243" s="366"/>
      <c r="I243" s="366"/>
      <c r="J243" s="366"/>
      <c r="K243" s="366"/>
      <c r="L243" s="366"/>
      <c r="M243" s="366"/>
      <c r="N243" s="366"/>
      <c r="O243" s="366"/>
      <c r="P243" s="366"/>
      <c r="Q243" s="366"/>
      <c r="R243" s="366"/>
      <c r="S243" s="366"/>
      <c r="T243" s="366"/>
      <c r="U243" s="366"/>
      <c r="V243" s="366"/>
      <c r="W243" s="366"/>
      <c r="X243" s="366"/>
      <c r="Y243" s="366"/>
      <c r="Z243" s="366"/>
      <c r="AA243" s="366"/>
      <c r="AB243" s="366"/>
      <c r="AC243" s="366"/>
      <c r="AD243" s="366"/>
      <c r="AE243" s="366"/>
      <c r="AF243" s="366"/>
      <c r="AG243" s="366"/>
      <c r="AH243" s="366"/>
      <c r="AI243" s="366"/>
      <c r="AJ243" s="366"/>
      <c r="AK243" s="366"/>
    </row>
    <row r="244" spans="1:37" ht="12.75">
      <c r="A244" s="366"/>
      <c r="B244" s="366"/>
      <c r="C244" s="367"/>
      <c r="D244" s="366"/>
      <c r="E244" s="366"/>
      <c r="F244" s="366"/>
      <c r="G244" s="366"/>
      <c r="H244" s="366"/>
      <c r="I244" s="366"/>
      <c r="J244" s="366"/>
      <c r="K244" s="366"/>
      <c r="L244" s="366"/>
      <c r="M244" s="366"/>
      <c r="N244" s="366"/>
      <c r="O244" s="366"/>
      <c r="P244" s="366"/>
      <c r="Q244" s="366"/>
      <c r="R244" s="366"/>
      <c r="S244" s="366"/>
      <c r="T244" s="366"/>
      <c r="U244" s="366"/>
      <c r="V244" s="366"/>
      <c r="W244" s="366"/>
      <c r="X244" s="366"/>
      <c r="Y244" s="366"/>
      <c r="Z244" s="366"/>
      <c r="AA244" s="366"/>
      <c r="AB244" s="366"/>
      <c r="AC244" s="366"/>
      <c r="AD244" s="366"/>
      <c r="AE244" s="366"/>
      <c r="AF244" s="366"/>
      <c r="AG244" s="366"/>
      <c r="AH244" s="366"/>
      <c r="AI244" s="366"/>
      <c r="AJ244" s="366"/>
      <c r="AK244" s="366"/>
    </row>
    <row r="245" spans="1:37" ht="12.75">
      <c r="A245" s="366"/>
      <c r="B245" s="366"/>
      <c r="C245" s="367"/>
      <c r="D245" s="366"/>
      <c r="E245" s="366"/>
      <c r="F245" s="366"/>
      <c r="G245" s="366"/>
      <c r="H245" s="366"/>
      <c r="I245" s="366"/>
      <c r="J245" s="366"/>
      <c r="K245" s="366"/>
      <c r="L245" s="366"/>
      <c r="M245" s="366"/>
      <c r="N245" s="366"/>
      <c r="O245" s="366"/>
      <c r="P245" s="366"/>
      <c r="Q245" s="366"/>
      <c r="R245" s="366"/>
      <c r="S245" s="366"/>
      <c r="T245" s="366"/>
      <c r="U245" s="366"/>
      <c r="V245" s="366"/>
      <c r="W245" s="366"/>
      <c r="X245" s="366"/>
      <c r="Y245" s="366"/>
      <c r="Z245" s="366"/>
      <c r="AA245" s="366"/>
      <c r="AB245" s="366"/>
      <c r="AC245" s="366"/>
      <c r="AD245" s="366"/>
      <c r="AE245" s="366"/>
      <c r="AF245" s="366"/>
      <c r="AG245" s="366"/>
      <c r="AH245" s="366"/>
      <c r="AI245" s="366"/>
      <c r="AJ245" s="366"/>
      <c r="AK245" s="366"/>
    </row>
    <row r="246" spans="1:37" ht="12.75">
      <c r="A246" s="366"/>
      <c r="B246" s="366"/>
      <c r="C246" s="367"/>
      <c r="D246" s="366"/>
      <c r="E246" s="366"/>
      <c r="F246" s="366"/>
      <c r="G246" s="366"/>
      <c r="H246" s="366"/>
      <c r="I246" s="366"/>
      <c r="J246" s="366"/>
      <c r="K246" s="366"/>
      <c r="L246" s="366"/>
      <c r="M246" s="366"/>
      <c r="N246" s="366"/>
      <c r="O246" s="366"/>
      <c r="P246" s="366"/>
      <c r="Q246" s="366"/>
      <c r="R246" s="366"/>
      <c r="S246" s="366"/>
      <c r="T246" s="366"/>
      <c r="U246" s="366"/>
      <c r="V246" s="366"/>
      <c r="W246" s="366"/>
      <c r="X246" s="366"/>
      <c r="Y246" s="366"/>
      <c r="Z246" s="366"/>
      <c r="AA246" s="366"/>
      <c r="AB246" s="366"/>
      <c r="AC246" s="366"/>
      <c r="AD246" s="366"/>
      <c r="AE246" s="366"/>
      <c r="AF246" s="366"/>
      <c r="AG246" s="366"/>
      <c r="AH246" s="366"/>
      <c r="AI246" s="366"/>
      <c r="AJ246" s="366"/>
      <c r="AK246" s="366"/>
    </row>
    <row r="247" spans="1:37" ht="12.75">
      <c r="A247" s="366"/>
      <c r="B247" s="366"/>
      <c r="C247" s="367"/>
      <c r="D247" s="366"/>
      <c r="E247" s="366"/>
      <c r="F247" s="366"/>
      <c r="G247" s="366"/>
      <c r="H247" s="366"/>
      <c r="I247" s="366"/>
      <c r="J247" s="366"/>
      <c r="K247" s="366"/>
      <c r="L247" s="366"/>
      <c r="M247" s="366"/>
      <c r="N247" s="366"/>
      <c r="O247" s="366"/>
      <c r="P247" s="366"/>
      <c r="Q247" s="366"/>
      <c r="R247" s="366"/>
      <c r="S247" s="366"/>
      <c r="T247" s="366"/>
      <c r="U247" s="366"/>
      <c r="V247" s="366"/>
      <c r="W247" s="366"/>
      <c r="X247" s="366"/>
      <c r="Y247" s="366"/>
      <c r="Z247" s="366"/>
      <c r="AA247" s="366"/>
      <c r="AB247" s="366"/>
      <c r="AC247" s="366"/>
      <c r="AD247" s="366"/>
      <c r="AE247" s="366"/>
      <c r="AF247" s="366"/>
      <c r="AG247" s="366"/>
      <c r="AH247" s="366"/>
      <c r="AI247" s="366"/>
      <c r="AJ247" s="366"/>
      <c r="AK247" s="366"/>
    </row>
    <row r="248" spans="1:37" ht="12.75">
      <c r="A248" s="366"/>
      <c r="B248" s="366"/>
      <c r="C248" s="367"/>
      <c r="D248" s="366"/>
      <c r="E248" s="366"/>
      <c r="F248" s="366"/>
      <c r="G248" s="366"/>
      <c r="H248" s="366"/>
      <c r="I248" s="366"/>
      <c r="J248" s="366"/>
      <c r="K248" s="366"/>
      <c r="L248" s="366"/>
      <c r="M248" s="366"/>
      <c r="N248" s="366"/>
      <c r="O248" s="366"/>
      <c r="P248" s="366"/>
      <c r="Q248" s="366"/>
      <c r="R248" s="366"/>
      <c r="S248" s="366"/>
      <c r="T248" s="366"/>
      <c r="U248" s="366"/>
      <c r="V248" s="366"/>
      <c r="W248" s="366"/>
      <c r="X248" s="366"/>
      <c r="Y248" s="366"/>
      <c r="Z248" s="366"/>
      <c r="AA248" s="366"/>
      <c r="AB248" s="366"/>
      <c r="AC248" s="366"/>
      <c r="AD248" s="366"/>
      <c r="AE248" s="366"/>
      <c r="AF248" s="366"/>
      <c r="AG248" s="366"/>
      <c r="AH248" s="366"/>
      <c r="AI248" s="366"/>
      <c r="AJ248" s="366"/>
      <c r="AK248" s="366"/>
    </row>
    <row r="249" spans="1:37" ht="12.75">
      <c r="A249" s="366"/>
      <c r="B249" s="366"/>
      <c r="C249" s="367"/>
      <c r="D249" s="366"/>
      <c r="E249" s="366"/>
      <c r="F249" s="366"/>
      <c r="G249" s="366"/>
      <c r="H249" s="366"/>
      <c r="I249" s="366"/>
      <c r="J249" s="366"/>
      <c r="K249" s="366"/>
      <c r="L249" s="366"/>
      <c r="M249" s="366"/>
      <c r="N249" s="366"/>
      <c r="O249" s="366"/>
      <c r="P249" s="366"/>
      <c r="Q249" s="366"/>
      <c r="R249" s="366"/>
      <c r="S249" s="366"/>
      <c r="T249" s="366"/>
      <c r="U249" s="366"/>
      <c r="V249" s="366"/>
      <c r="W249" s="366"/>
      <c r="X249" s="366"/>
      <c r="Y249" s="366"/>
      <c r="Z249" s="366"/>
      <c r="AA249" s="366"/>
      <c r="AB249" s="366"/>
      <c r="AC249" s="366"/>
      <c r="AD249" s="366"/>
      <c r="AE249" s="366"/>
      <c r="AF249" s="366"/>
      <c r="AG249" s="366"/>
      <c r="AH249" s="366"/>
      <c r="AI249" s="366"/>
      <c r="AJ249" s="366"/>
      <c r="AK249" s="366"/>
    </row>
    <row r="250" spans="1:37" ht="12.75">
      <c r="A250" s="366"/>
      <c r="B250" s="366"/>
      <c r="C250" s="367"/>
      <c r="D250" s="366"/>
      <c r="E250" s="366"/>
      <c r="F250" s="366"/>
      <c r="G250" s="366"/>
      <c r="H250" s="366"/>
      <c r="I250" s="366"/>
      <c r="J250" s="366"/>
      <c r="K250" s="366"/>
      <c r="L250" s="366"/>
      <c r="M250" s="366"/>
      <c r="N250" s="366"/>
      <c r="O250" s="366"/>
      <c r="P250" s="366"/>
      <c r="Q250" s="366"/>
      <c r="R250" s="366"/>
      <c r="S250" s="366"/>
      <c r="T250" s="366"/>
      <c r="U250" s="366"/>
      <c r="V250" s="366"/>
      <c r="W250" s="366"/>
      <c r="X250" s="366"/>
      <c r="Y250" s="366"/>
      <c r="Z250" s="366"/>
      <c r="AA250" s="366"/>
      <c r="AB250" s="366"/>
      <c r="AC250" s="366"/>
      <c r="AD250" s="366"/>
      <c r="AE250" s="366"/>
      <c r="AF250" s="366"/>
      <c r="AG250" s="366"/>
      <c r="AH250" s="366"/>
      <c r="AI250" s="366"/>
      <c r="AJ250" s="366"/>
      <c r="AK250" s="366"/>
    </row>
    <row r="251" spans="1:37" ht="12.75">
      <c r="A251" s="366"/>
      <c r="B251" s="366"/>
      <c r="C251" s="367"/>
      <c r="D251" s="366"/>
      <c r="E251" s="366"/>
      <c r="F251" s="366"/>
      <c r="G251" s="366"/>
      <c r="H251" s="366"/>
      <c r="I251" s="366"/>
      <c r="J251" s="366"/>
      <c r="K251" s="366"/>
      <c r="L251" s="366"/>
      <c r="M251" s="366"/>
      <c r="N251" s="366"/>
      <c r="O251" s="366"/>
      <c r="P251" s="366"/>
      <c r="Q251" s="366"/>
      <c r="R251" s="366"/>
      <c r="S251" s="366"/>
      <c r="T251" s="366"/>
      <c r="U251" s="366"/>
      <c r="V251" s="366"/>
      <c r="W251" s="366"/>
      <c r="X251" s="366"/>
      <c r="Y251" s="366"/>
      <c r="Z251" s="366"/>
      <c r="AA251" s="366"/>
      <c r="AB251" s="366"/>
      <c r="AC251" s="366"/>
      <c r="AD251" s="366"/>
      <c r="AE251" s="366"/>
      <c r="AF251" s="366"/>
      <c r="AG251" s="366"/>
      <c r="AH251" s="366"/>
      <c r="AI251" s="366"/>
      <c r="AJ251" s="366"/>
      <c r="AK251" s="366"/>
    </row>
    <row r="252" spans="1:37" ht="12.75">
      <c r="A252" s="366"/>
      <c r="B252" s="366"/>
      <c r="C252" s="367"/>
      <c r="D252" s="366"/>
      <c r="E252" s="366"/>
      <c r="F252" s="366"/>
      <c r="G252" s="366"/>
      <c r="H252" s="366"/>
      <c r="I252" s="366"/>
      <c r="J252" s="366"/>
      <c r="K252" s="366"/>
      <c r="L252" s="366"/>
      <c r="M252" s="366"/>
      <c r="N252" s="366"/>
      <c r="O252" s="366"/>
      <c r="P252" s="366"/>
      <c r="Q252" s="366"/>
      <c r="R252" s="366"/>
      <c r="S252" s="366"/>
      <c r="T252" s="366"/>
      <c r="U252" s="366"/>
      <c r="V252" s="366"/>
      <c r="W252" s="366"/>
      <c r="X252" s="366"/>
      <c r="Y252" s="366"/>
      <c r="Z252" s="366"/>
      <c r="AA252" s="366"/>
      <c r="AB252" s="366"/>
      <c r="AC252" s="366"/>
      <c r="AD252" s="366"/>
      <c r="AE252" s="366"/>
      <c r="AF252" s="366"/>
      <c r="AG252" s="366"/>
      <c r="AH252" s="366"/>
      <c r="AI252" s="366"/>
      <c r="AJ252" s="366"/>
      <c r="AK252" s="366"/>
    </row>
    <row r="253" spans="1:37" ht="12.75">
      <c r="A253" s="366"/>
      <c r="B253" s="366"/>
      <c r="C253" s="367"/>
      <c r="D253" s="366"/>
      <c r="E253" s="366"/>
      <c r="F253" s="366"/>
      <c r="G253" s="366"/>
      <c r="H253" s="366"/>
      <c r="I253" s="366"/>
      <c r="J253" s="366"/>
      <c r="K253" s="366"/>
      <c r="L253" s="366"/>
      <c r="M253" s="366"/>
      <c r="N253" s="366"/>
      <c r="O253" s="366"/>
      <c r="P253" s="366"/>
      <c r="Q253" s="366"/>
      <c r="R253" s="366"/>
      <c r="S253" s="366"/>
      <c r="T253" s="366"/>
      <c r="U253" s="366"/>
      <c r="V253" s="366"/>
      <c r="W253" s="366"/>
      <c r="X253" s="366"/>
      <c r="Y253" s="366"/>
      <c r="Z253" s="366"/>
      <c r="AA253" s="366"/>
      <c r="AB253" s="366"/>
      <c r="AC253" s="366"/>
      <c r="AD253" s="366"/>
      <c r="AE253" s="366"/>
      <c r="AF253" s="366"/>
      <c r="AG253" s="366"/>
      <c r="AH253" s="366"/>
      <c r="AI253" s="366"/>
      <c r="AJ253" s="366"/>
      <c r="AK253" s="366"/>
    </row>
    <row r="254" spans="1:37" ht="12.75">
      <c r="A254" s="366"/>
      <c r="B254" s="366"/>
      <c r="C254" s="367"/>
      <c r="D254" s="366"/>
      <c r="E254" s="366"/>
      <c r="F254" s="366"/>
      <c r="G254" s="366"/>
      <c r="H254" s="366"/>
      <c r="I254" s="366"/>
      <c r="J254" s="366"/>
      <c r="K254" s="366"/>
      <c r="L254" s="366"/>
      <c r="M254" s="366"/>
      <c r="N254" s="366"/>
      <c r="O254" s="366"/>
      <c r="P254" s="366"/>
      <c r="Q254" s="366"/>
      <c r="R254" s="366"/>
      <c r="S254" s="366"/>
      <c r="T254" s="366"/>
      <c r="U254" s="366"/>
      <c r="V254" s="366"/>
      <c r="W254" s="366"/>
      <c r="X254" s="366"/>
      <c r="Y254" s="366"/>
      <c r="Z254" s="366"/>
      <c r="AA254" s="366"/>
      <c r="AB254" s="366"/>
      <c r="AC254" s="366"/>
      <c r="AD254" s="366"/>
      <c r="AE254" s="366"/>
      <c r="AF254" s="366"/>
      <c r="AG254" s="366"/>
      <c r="AH254" s="366"/>
      <c r="AI254" s="366"/>
      <c r="AJ254" s="366"/>
      <c r="AK254" s="366"/>
    </row>
    <row r="255" spans="1:37" ht="12.75">
      <c r="A255" s="366"/>
      <c r="B255" s="366"/>
      <c r="C255" s="367"/>
      <c r="D255" s="366"/>
      <c r="E255" s="366"/>
      <c r="F255" s="366"/>
      <c r="G255" s="366"/>
      <c r="H255" s="366"/>
      <c r="I255" s="366"/>
      <c r="J255" s="366"/>
      <c r="K255" s="366"/>
      <c r="L255" s="366"/>
      <c r="M255" s="366"/>
      <c r="N255" s="366"/>
      <c r="O255" s="366"/>
      <c r="P255" s="366"/>
      <c r="Q255" s="366"/>
      <c r="R255" s="366"/>
      <c r="S255" s="366"/>
      <c r="T255" s="366"/>
      <c r="U255" s="366"/>
      <c r="V255" s="366"/>
      <c r="W255" s="366"/>
      <c r="X255" s="366"/>
      <c r="Y255" s="366"/>
      <c r="Z255" s="366"/>
      <c r="AA255" s="366"/>
      <c r="AB255" s="366"/>
      <c r="AC255" s="366"/>
      <c r="AD255" s="366"/>
      <c r="AE255" s="366"/>
      <c r="AF255" s="366"/>
      <c r="AG255" s="366"/>
      <c r="AH255" s="366"/>
      <c r="AI255" s="366"/>
      <c r="AJ255" s="366"/>
      <c r="AK255" s="366"/>
    </row>
    <row r="256" spans="1:37" ht="12.75">
      <c r="A256" s="366"/>
      <c r="B256" s="366"/>
      <c r="C256" s="367"/>
      <c r="D256" s="366"/>
      <c r="E256" s="366"/>
      <c r="F256" s="366"/>
      <c r="G256" s="366"/>
      <c r="H256" s="366"/>
      <c r="I256" s="366"/>
      <c r="J256" s="366"/>
      <c r="K256" s="366"/>
      <c r="L256" s="366"/>
      <c r="M256" s="366"/>
      <c r="N256" s="366"/>
      <c r="O256" s="366"/>
      <c r="P256" s="366"/>
      <c r="Q256" s="366"/>
      <c r="R256" s="366"/>
      <c r="S256" s="366"/>
      <c r="T256" s="366"/>
      <c r="U256" s="366"/>
      <c r="V256" s="366"/>
      <c r="W256" s="366"/>
      <c r="X256" s="366"/>
      <c r="Y256" s="366"/>
      <c r="Z256" s="366"/>
      <c r="AA256" s="366"/>
      <c r="AB256" s="366"/>
      <c r="AC256" s="366"/>
      <c r="AD256" s="366"/>
      <c r="AE256" s="366"/>
      <c r="AF256" s="366"/>
      <c r="AG256" s="366"/>
      <c r="AH256" s="366"/>
      <c r="AI256" s="366"/>
      <c r="AJ256" s="366"/>
      <c r="AK256" s="366"/>
    </row>
    <row r="257" spans="1:37" ht="12.75">
      <c r="A257" s="366"/>
      <c r="B257" s="366"/>
      <c r="C257" s="367"/>
      <c r="D257" s="366"/>
      <c r="E257" s="366"/>
      <c r="F257" s="366"/>
      <c r="G257" s="366"/>
      <c r="H257" s="366"/>
      <c r="I257" s="366"/>
      <c r="J257" s="366"/>
      <c r="K257" s="366"/>
      <c r="L257" s="366"/>
      <c r="M257" s="366"/>
      <c r="N257" s="366"/>
      <c r="O257" s="366"/>
      <c r="P257" s="366"/>
      <c r="Q257" s="366"/>
      <c r="R257" s="366"/>
      <c r="S257" s="366"/>
      <c r="T257" s="366"/>
      <c r="U257" s="366"/>
      <c r="V257" s="366"/>
      <c r="W257" s="366"/>
      <c r="X257" s="366"/>
      <c r="Y257" s="366"/>
      <c r="Z257" s="366"/>
      <c r="AA257" s="366"/>
      <c r="AB257" s="366"/>
      <c r="AC257" s="366"/>
      <c r="AD257" s="366"/>
      <c r="AE257" s="366"/>
      <c r="AF257" s="366"/>
      <c r="AG257" s="366"/>
      <c r="AH257" s="366"/>
      <c r="AI257" s="366"/>
      <c r="AJ257" s="366"/>
      <c r="AK257" s="366"/>
    </row>
    <row r="258" spans="1:37" ht="12.75">
      <c r="A258" s="366"/>
      <c r="B258" s="366"/>
      <c r="C258" s="367"/>
      <c r="D258" s="366"/>
      <c r="E258" s="366"/>
      <c r="F258" s="366"/>
      <c r="G258" s="366"/>
      <c r="H258" s="366"/>
      <c r="I258" s="366"/>
      <c r="J258" s="366"/>
      <c r="K258" s="366"/>
      <c r="L258" s="366"/>
      <c r="M258" s="366"/>
      <c r="N258" s="366"/>
      <c r="O258" s="366"/>
      <c r="P258" s="366"/>
      <c r="Q258" s="366"/>
      <c r="R258" s="366"/>
      <c r="S258" s="366"/>
      <c r="T258" s="366"/>
      <c r="U258" s="366"/>
      <c r="V258" s="366"/>
      <c r="W258" s="366"/>
      <c r="X258" s="366"/>
      <c r="Y258" s="366"/>
      <c r="Z258" s="366"/>
      <c r="AA258" s="366"/>
      <c r="AB258" s="366"/>
      <c r="AC258" s="366"/>
      <c r="AD258" s="366"/>
      <c r="AE258" s="366"/>
      <c r="AF258" s="366"/>
      <c r="AG258" s="366"/>
      <c r="AH258" s="366"/>
      <c r="AI258" s="366"/>
      <c r="AJ258" s="366"/>
      <c r="AK258" s="366"/>
    </row>
    <row r="259" spans="1:37" ht="12.75">
      <c r="A259" s="366"/>
      <c r="B259" s="366"/>
      <c r="C259" s="367"/>
      <c r="D259" s="366"/>
      <c r="E259" s="366"/>
      <c r="F259" s="366"/>
      <c r="G259" s="366"/>
      <c r="H259" s="366"/>
      <c r="I259" s="366"/>
      <c r="J259" s="366"/>
      <c r="K259" s="366"/>
      <c r="L259" s="366"/>
      <c r="M259" s="366"/>
      <c r="N259" s="366"/>
      <c r="O259" s="366"/>
      <c r="P259" s="366"/>
      <c r="Q259" s="366"/>
      <c r="R259" s="366"/>
      <c r="S259" s="366"/>
      <c r="T259" s="366"/>
      <c r="U259" s="366"/>
      <c r="V259" s="366"/>
      <c r="W259" s="366"/>
      <c r="X259" s="366"/>
      <c r="Y259" s="366"/>
      <c r="Z259" s="366"/>
      <c r="AA259" s="366"/>
      <c r="AB259" s="366"/>
      <c r="AC259" s="366"/>
      <c r="AD259" s="366"/>
      <c r="AE259" s="366"/>
      <c r="AF259" s="366"/>
      <c r="AG259" s="366"/>
      <c r="AH259" s="366"/>
      <c r="AI259" s="366"/>
      <c r="AJ259" s="366"/>
      <c r="AK259" s="366"/>
    </row>
    <row r="260" spans="1:37" ht="12.75">
      <c r="A260" s="366"/>
      <c r="B260" s="366"/>
      <c r="C260" s="367"/>
      <c r="D260" s="366"/>
      <c r="E260" s="366"/>
      <c r="F260" s="366"/>
      <c r="G260" s="366"/>
      <c r="H260" s="366"/>
      <c r="I260" s="366"/>
      <c r="J260" s="366"/>
      <c r="K260" s="366"/>
      <c r="L260" s="366"/>
      <c r="M260" s="366"/>
      <c r="N260" s="366"/>
      <c r="O260" s="366"/>
      <c r="P260" s="366"/>
      <c r="Q260" s="366"/>
      <c r="R260" s="366"/>
      <c r="S260" s="366"/>
      <c r="T260" s="366"/>
      <c r="U260" s="366"/>
      <c r="V260" s="366"/>
      <c r="W260" s="366"/>
      <c r="X260" s="366"/>
      <c r="Y260" s="366"/>
      <c r="Z260" s="366"/>
      <c r="AA260" s="366"/>
      <c r="AB260" s="366"/>
      <c r="AC260" s="366"/>
      <c r="AD260" s="366"/>
      <c r="AE260" s="366"/>
      <c r="AF260" s="366"/>
      <c r="AG260" s="366"/>
      <c r="AH260" s="366"/>
      <c r="AI260" s="366"/>
      <c r="AJ260" s="366"/>
      <c r="AK260" s="366"/>
    </row>
    <row r="261" spans="1:37" ht="12.75">
      <c r="A261" s="366"/>
      <c r="B261" s="366"/>
      <c r="C261" s="367"/>
      <c r="D261" s="366"/>
      <c r="E261" s="366"/>
      <c r="F261" s="366"/>
      <c r="G261" s="366"/>
      <c r="H261" s="366"/>
      <c r="I261" s="366"/>
      <c r="J261" s="366"/>
      <c r="K261" s="366"/>
      <c r="L261" s="366"/>
      <c r="M261" s="366"/>
      <c r="N261" s="366"/>
      <c r="O261" s="366"/>
      <c r="P261" s="366"/>
      <c r="Q261" s="366"/>
      <c r="R261" s="366"/>
      <c r="S261" s="366"/>
      <c r="T261" s="366"/>
      <c r="U261" s="366"/>
      <c r="V261" s="366"/>
      <c r="W261" s="366"/>
      <c r="X261" s="366"/>
      <c r="Y261" s="366"/>
      <c r="Z261" s="366"/>
      <c r="AA261" s="366"/>
      <c r="AB261" s="366"/>
      <c r="AC261" s="366"/>
      <c r="AD261" s="366"/>
      <c r="AE261" s="366"/>
      <c r="AF261" s="366"/>
      <c r="AG261" s="366"/>
      <c r="AH261" s="366"/>
      <c r="AI261" s="366"/>
      <c r="AJ261" s="366"/>
      <c r="AK261" s="366"/>
    </row>
    <row r="262" spans="1:37" ht="12.75">
      <c r="A262" s="366"/>
      <c r="B262" s="366"/>
      <c r="C262" s="367"/>
      <c r="D262" s="366"/>
      <c r="E262" s="366"/>
      <c r="F262" s="366"/>
      <c r="G262" s="366"/>
      <c r="H262" s="366"/>
      <c r="I262" s="366"/>
      <c r="J262" s="366"/>
      <c r="K262" s="366"/>
      <c r="L262" s="366"/>
      <c r="M262" s="366"/>
      <c r="N262" s="366"/>
      <c r="O262" s="366"/>
      <c r="P262" s="366"/>
      <c r="Q262" s="366"/>
      <c r="R262" s="366"/>
      <c r="S262" s="366"/>
      <c r="T262" s="366"/>
      <c r="U262" s="366"/>
      <c r="V262" s="366"/>
      <c r="W262" s="366"/>
      <c r="X262" s="366"/>
      <c r="Y262" s="366"/>
      <c r="Z262" s="366"/>
      <c r="AA262" s="366"/>
      <c r="AB262" s="366"/>
      <c r="AC262" s="366"/>
      <c r="AD262" s="366"/>
      <c r="AE262" s="366"/>
      <c r="AF262" s="366"/>
      <c r="AG262" s="366"/>
      <c r="AH262" s="366"/>
      <c r="AI262" s="366"/>
      <c r="AJ262" s="366"/>
      <c r="AK262" s="366"/>
    </row>
    <row r="263" spans="1:37" ht="12.75">
      <c r="A263" s="366"/>
      <c r="B263" s="366"/>
      <c r="C263" s="367"/>
      <c r="D263" s="366"/>
      <c r="E263" s="366"/>
      <c r="F263" s="366"/>
      <c r="G263" s="366"/>
      <c r="H263" s="366"/>
      <c r="I263" s="366"/>
      <c r="J263" s="366"/>
      <c r="K263" s="366"/>
      <c r="L263" s="366"/>
      <c r="M263" s="366"/>
      <c r="N263" s="366"/>
      <c r="O263" s="366"/>
      <c r="P263" s="366"/>
      <c r="Q263" s="366"/>
      <c r="R263" s="366"/>
      <c r="S263" s="366"/>
      <c r="T263" s="366"/>
      <c r="U263" s="366"/>
      <c r="V263" s="366"/>
      <c r="W263" s="366"/>
      <c r="X263" s="366"/>
      <c r="Y263" s="366"/>
      <c r="Z263" s="366"/>
      <c r="AA263" s="366"/>
      <c r="AB263" s="366"/>
      <c r="AC263" s="366"/>
      <c r="AD263" s="366"/>
      <c r="AE263" s="366"/>
      <c r="AF263" s="366"/>
      <c r="AG263" s="366"/>
      <c r="AH263" s="366"/>
      <c r="AI263" s="366"/>
      <c r="AJ263" s="366"/>
      <c r="AK263" s="366"/>
    </row>
    <row r="264" spans="1:37" ht="12.75">
      <c r="A264" s="366"/>
      <c r="B264" s="366"/>
      <c r="C264" s="367"/>
      <c r="D264" s="366"/>
      <c r="E264" s="366"/>
      <c r="F264" s="366"/>
      <c r="G264" s="366"/>
      <c r="H264" s="366"/>
      <c r="I264" s="366"/>
      <c r="J264" s="366"/>
      <c r="K264" s="366"/>
      <c r="L264" s="366"/>
      <c r="M264" s="366"/>
      <c r="N264" s="366"/>
      <c r="O264" s="366"/>
      <c r="P264" s="366"/>
      <c r="Q264" s="366"/>
      <c r="R264" s="366"/>
      <c r="S264" s="366"/>
      <c r="T264" s="366"/>
      <c r="U264" s="366"/>
      <c r="V264" s="366"/>
      <c r="W264" s="366"/>
      <c r="X264" s="366"/>
      <c r="Y264" s="366"/>
      <c r="Z264" s="366"/>
      <c r="AA264" s="366"/>
      <c r="AB264" s="366"/>
      <c r="AC264" s="366"/>
      <c r="AD264" s="366"/>
      <c r="AE264" s="366"/>
      <c r="AF264" s="366"/>
      <c r="AG264" s="366"/>
      <c r="AH264" s="366"/>
      <c r="AI264" s="366"/>
      <c r="AJ264" s="366"/>
      <c r="AK264" s="366"/>
    </row>
    <row r="265" spans="1:37" ht="12.75">
      <c r="A265" s="366"/>
      <c r="B265" s="366"/>
      <c r="C265" s="367"/>
      <c r="D265" s="366"/>
      <c r="E265" s="366"/>
      <c r="F265" s="366"/>
      <c r="G265" s="366"/>
      <c r="H265" s="366"/>
      <c r="I265" s="366"/>
      <c r="J265" s="366"/>
      <c r="K265" s="366"/>
      <c r="L265" s="366"/>
      <c r="M265" s="366"/>
      <c r="N265" s="366"/>
      <c r="O265" s="366"/>
      <c r="P265" s="366"/>
      <c r="Q265" s="366"/>
      <c r="R265" s="366"/>
      <c r="S265" s="366"/>
      <c r="T265" s="366"/>
      <c r="U265" s="366"/>
      <c r="V265" s="366"/>
      <c r="W265" s="366"/>
      <c r="X265" s="366"/>
      <c r="Y265" s="366"/>
      <c r="Z265" s="366"/>
      <c r="AA265" s="366"/>
      <c r="AB265" s="366"/>
      <c r="AC265" s="366"/>
      <c r="AD265" s="366"/>
      <c r="AE265" s="366"/>
      <c r="AF265" s="366"/>
      <c r="AG265" s="366"/>
      <c r="AH265" s="366"/>
      <c r="AI265" s="366"/>
      <c r="AJ265" s="366"/>
      <c r="AK265" s="366"/>
    </row>
    <row r="266" spans="1:37" ht="12.75">
      <c r="A266" s="366"/>
      <c r="B266" s="366"/>
      <c r="C266" s="367"/>
      <c r="D266" s="366"/>
      <c r="E266" s="366"/>
      <c r="F266" s="366"/>
      <c r="G266" s="366"/>
      <c r="H266" s="366"/>
      <c r="I266" s="366"/>
      <c r="J266" s="366"/>
      <c r="K266" s="366"/>
      <c r="L266" s="366"/>
      <c r="M266" s="366"/>
      <c r="N266" s="366"/>
      <c r="O266" s="366"/>
      <c r="P266" s="366"/>
      <c r="Q266" s="366"/>
      <c r="R266" s="366"/>
      <c r="S266" s="366"/>
      <c r="T266" s="366"/>
      <c r="U266" s="366"/>
      <c r="V266" s="366"/>
      <c r="W266" s="366"/>
      <c r="X266" s="366"/>
      <c r="Y266" s="366"/>
      <c r="Z266" s="366"/>
      <c r="AA266" s="366"/>
      <c r="AB266" s="366"/>
      <c r="AC266" s="366"/>
      <c r="AD266" s="366"/>
      <c r="AE266" s="366"/>
      <c r="AF266" s="366"/>
      <c r="AG266" s="366"/>
      <c r="AH266" s="366"/>
      <c r="AI266" s="366"/>
      <c r="AJ266" s="366"/>
      <c r="AK266" s="366"/>
    </row>
    <row r="267" spans="1:37" ht="12.75">
      <c r="A267" s="366"/>
      <c r="B267" s="366"/>
      <c r="C267" s="367"/>
      <c r="D267" s="366"/>
      <c r="E267" s="366"/>
      <c r="F267" s="366"/>
      <c r="G267" s="366"/>
      <c r="H267" s="366"/>
      <c r="I267" s="366"/>
      <c r="J267" s="366"/>
      <c r="K267" s="366"/>
      <c r="L267" s="366"/>
      <c r="M267" s="366"/>
      <c r="N267" s="366"/>
      <c r="O267" s="366"/>
      <c r="P267" s="366"/>
      <c r="Q267" s="366"/>
      <c r="R267" s="366"/>
      <c r="S267" s="366"/>
      <c r="T267" s="366"/>
      <c r="U267" s="366"/>
      <c r="V267" s="366"/>
      <c r="W267" s="366"/>
      <c r="X267" s="366"/>
      <c r="Y267" s="366"/>
      <c r="Z267" s="366"/>
      <c r="AA267" s="366"/>
      <c r="AB267" s="366"/>
      <c r="AC267" s="366"/>
      <c r="AD267" s="366"/>
      <c r="AE267" s="366"/>
      <c r="AF267" s="366"/>
      <c r="AG267" s="366"/>
      <c r="AH267" s="366"/>
      <c r="AI267" s="366"/>
      <c r="AJ267" s="366"/>
      <c r="AK267" s="366"/>
    </row>
    <row r="268" spans="1:37" ht="12.75">
      <c r="A268" s="366"/>
      <c r="B268" s="366"/>
      <c r="C268" s="367"/>
      <c r="D268" s="366"/>
      <c r="E268" s="366"/>
      <c r="F268" s="366"/>
      <c r="G268" s="366"/>
      <c r="H268" s="366"/>
      <c r="I268" s="366"/>
      <c r="J268" s="366"/>
      <c r="K268" s="366"/>
      <c r="L268" s="366"/>
      <c r="M268" s="366"/>
      <c r="N268" s="366"/>
      <c r="O268" s="366"/>
      <c r="P268" s="366"/>
      <c r="Q268" s="366"/>
      <c r="R268" s="366"/>
      <c r="S268" s="366"/>
      <c r="T268" s="366"/>
      <c r="U268" s="366"/>
      <c r="V268" s="366"/>
      <c r="W268" s="366"/>
      <c r="X268" s="366"/>
      <c r="Y268" s="366"/>
      <c r="Z268" s="366"/>
      <c r="AA268" s="366"/>
      <c r="AB268" s="366"/>
      <c r="AC268" s="366"/>
      <c r="AD268" s="366"/>
      <c r="AE268" s="366"/>
      <c r="AF268" s="366"/>
      <c r="AG268" s="366"/>
      <c r="AH268" s="366"/>
      <c r="AI268" s="366"/>
      <c r="AJ268" s="366"/>
      <c r="AK268" s="366"/>
    </row>
    <row r="269" spans="1:37" ht="12.75">
      <c r="A269" s="366"/>
      <c r="B269" s="366"/>
      <c r="C269" s="367"/>
      <c r="D269" s="366"/>
      <c r="E269" s="366"/>
      <c r="F269" s="366"/>
      <c r="G269" s="366"/>
      <c r="H269" s="366"/>
      <c r="I269" s="366"/>
      <c r="J269" s="366"/>
      <c r="K269" s="366"/>
      <c r="L269" s="366"/>
      <c r="M269" s="366"/>
      <c r="N269" s="366"/>
      <c r="O269" s="366"/>
      <c r="P269" s="366"/>
      <c r="Q269" s="366"/>
      <c r="R269" s="366"/>
      <c r="S269" s="366"/>
      <c r="T269" s="366"/>
      <c r="U269" s="366"/>
      <c r="V269" s="366"/>
      <c r="W269" s="366"/>
      <c r="X269" s="366"/>
      <c r="Y269" s="366"/>
      <c r="Z269" s="366"/>
      <c r="AA269" s="366"/>
      <c r="AB269" s="366"/>
      <c r="AC269" s="366"/>
      <c r="AD269" s="366"/>
      <c r="AE269" s="366"/>
      <c r="AF269" s="366"/>
      <c r="AG269" s="366"/>
      <c r="AH269" s="366"/>
      <c r="AI269" s="366"/>
      <c r="AJ269" s="366"/>
      <c r="AK269" s="366"/>
    </row>
    <row r="270" spans="1:37" ht="12.75">
      <c r="A270" s="366"/>
      <c r="B270" s="366"/>
      <c r="C270" s="367"/>
      <c r="D270" s="366"/>
      <c r="E270" s="366"/>
      <c r="F270" s="366"/>
      <c r="G270" s="366"/>
      <c r="H270" s="366"/>
      <c r="I270" s="366"/>
      <c r="J270" s="366"/>
      <c r="K270" s="366"/>
      <c r="L270" s="366"/>
      <c r="M270" s="366"/>
      <c r="N270" s="366"/>
      <c r="O270" s="366"/>
      <c r="P270" s="366"/>
      <c r="Q270" s="366"/>
      <c r="R270" s="366"/>
      <c r="S270" s="366"/>
      <c r="T270" s="366"/>
      <c r="U270" s="366"/>
      <c r="V270" s="366"/>
      <c r="W270" s="366"/>
      <c r="X270" s="366"/>
      <c r="Y270" s="366"/>
      <c r="Z270" s="366"/>
      <c r="AA270" s="366"/>
      <c r="AB270" s="366"/>
      <c r="AC270" s="366"/>
      <c r="AD270" s="366"/>
      <c r="AE270" s="366"/>
      <c r="AF270" s="366"/>
      <c r="AG270" s="366"/>
      <c r="AH270" s="366"/>
      <c r="AI270" s="366"/>
      <c r="AJ270" s="366"/>
      <c r="AK270" s="366"/>
    </row>
    <row r="271" spans="1:37" ht="12.75">
      <c r="A271" s="366"/>
      <c r="B271" s="366"/>
      <c r="C271" s="367"/>
      <c r="D271" s="366"/>
      <c r="E271" s="366"/>
      <c r="F271" s="366"/>
      <c r="G271" s="366"/>
      <c r="H271" s="366"/>
      <c r="I271" s="366"/>
      <c r="J271" s="366"/>
      <c r="K271" s="366"/>
      <c r="L271" s="366"/>
      <c r="M271" s="366"/>
      <c r="N271" s="366"/>
      <c r="O271" s="366"/>
      <c r="P271" s="366"/>
      <c r="Q271" s="366"/>
      <c r="R271" s="366"/>
      <c r="S271" s="366"/>
      <c r="T271" s="366"/>
      <c r="U271" s="366"/>
      <c r="V271" s="366"/>
      <c r="W271" s="366"/>
      <c r="X271" s="366"/>
      <c r="Y271" s="366"/>
      <c r="Z271" s="366"/>
      <c r="AA271" s="366"/>
      <c r="AB271" s="366"/>
      <c r="AC271" s="366"/>
      <c r="AD271" s="366"/>
      <c r="AE271" s="366"/>
      <c r="AF271" s="366"/>
      <c r="AG271" s="366"/>
      <c r="AH271" s="366"/>
      <c r="AI271" s="366"/>
      <c r="AJ271" s="366"/>
      <c r="AK271" s="366"/>
    </row>
    <row r="272" spans="1:37" ht="12.75">
      <c r="A272" s="366"/>
      <c r="B272" s="366"/>
      <c r="C272" s="367"/>
      <c r="D272" s="366"/>
      <c r="E272" s="366"/>
      <c r="F272" s="366"/>
      <c r="G272" s="366"/>
      <c r="H272" s="366"/>
      <c r="I272" s="366"/>
      <c r="J272" s="366"/>
      <c r="K272" s="366"/>
      <c r="L272" s="366"/>
      <c r="M272" s="366"/>
      <c r="N272" s="366"/>
      <c r="O272" s="366"/>
      <c r="P272" s="366"/>
      <c r="Q272" s="366"/>
      <c r="R272" s="366"/>
      <c r="S272" s="366"/>
      <c r="T272" s="366"/>
      <c r="U272" s="366"/>
      <c r="V272" s="366"/>
      <c r="W272" s="366"/>
      <c r="X272" s="366"/>
      <c r="Y272" s="366"/>
      <c r="Z272" s="366"/>
      <c r="AA272" s="366"/>
      <c r="AB272" s="366"/>
      <c r="AC272" s="366"/>
      <c r="AD272" s="366"/>
      <c r="AE272" s="366"/>
      <c r="AF272" s="366"/>
      <c r="AG272" s="366"/>
      <c r="AH272" s="366"/>
      <c r="AI272" s="366"/>
      <c r="AJ272" s="366"/>
      <c r="AK272" s="366"/>
    </row>
    <row r="273" spans="1:37" ht="12.75">
      <c r="A273" s="366"/>
      <c r="B273" s="366"/>
      <c r="C273" s="367"/>
      <c r="D273" s="366"/>
      <c r="E273" s="366"/>
      <c r="F273" s="366"/>
      <c r="G273" s="366"/>
      <c r="H273" s="366"/>
      <c r="I273" s="366"/>
      <c r="J273" s="366"/>
      <c r="K273" s="366"/>
      <c r="L273" s="366"/>
      <c r="M273" s="366"/>
      <c r="N273" s="366"/>
      <c r="O273" s="366"/>
      <c r="P273" s="366"/>
      <c r="Q273" s="366"/>
      <c r="R273" s="366"/>
      <c r="S273" s="366"/>
      <c r="T273" s="366"/>
      <c r="U273" s="366"/>
      <c r="V273" s="366"/>
      <c r="W273" s="366"/>
      <c r="X273" s="366"/>
      <c r="Y273" s="366"/>
      <c r="Z273" s="366"/>
      <c r="AA273" s="366"/>
      <c r="AB273" s="366"/>
      <c r="AC273" s="366"/>
      <c r="AD273" s="366"/>
      <c r="AE273" s="366"/>
      <c r="AF273" s="366"/>
      <c r="AG273" s="366"/>
      <c r="AH273" s="366"/>
      <c r="AI273" s="366"/>
      <c r="AJ273" s="366"/>
      <c r="AK273" s="366"/>
    </row>
    <row r="274" spans="1:37" ht="12.75">
      <c r="A274" s="366"/>
      <c r="B274" s="366"/>
      <c r="C274" s="367"/>
      <c r="D274" s="366"/>
      <c r="E274" s="366"/>
      <c r="F274" s="366"/>
      <c r="G274" s="366"/>
      <c r="H274" s="366"/>
      <c r="I274" s="366"/>
      <c r="J274" s="366"/>
      <c r="K274" s="366"/>
      <c r="L274" s="366"/>
      <c r="M274" s="366"/>
      <c r="N274" s="366"/>
      <c r="O274" s="366"/>
      <c r="P274" s="366"/>
      <c r="Q274" s="366"/>
      <c r="R274" s="366"/>
      <c r="S274" s="366"/>
      <c r="T274" s="366"/>
      <c r="U274" s="366"/>
      <c r="V274" s="366"/>
      <c r="W274" s="366"/>
      <c r="X274" s="366"/>
      <c r="Y274" s="366"/>
      <c r="Z274" s="366"/>
      <c r="AA274" s="366"/>
      <c r="AB274" s="366"/>
      <c r="AC274" s="366"/>
      <c r="AD274" s="366"/>
      <c r="AE274" s="366"/>
      <c r="AF274" s="366"/>
      <c r="AG274" s="366"/>
      <c r="AH274" s="366"/>
      <c r="AI274" s="366"/>
      <c r="AJ274" s="366"/>
      <c r="AK274" s="366"/>
    </row>
    <row r="275" spans="1:37" ht="12.75">
      <c r="A275" s="366"/>
      <c r="B275" s="366"/>
      <c r="C275" s="367"/>
      <c r="D275" s="366"/>
      <c r="E275" s="366"/>
      <c r="F275" s="366"/>
      <c r="G275" s="366"/>
      <c r="H275" s="366"/>
      <c r="I275" s="366"/>
      <c r="J275" s="366"/>
      <c r="K275" s="366"/>
      <c r="L275" s="366"/>
      <c r="M275" s="366"/>
      <c r="N275" s="366"/>
      <c r="O275" s="366"/>
      <c r="P275" s="366"/>
      <c r="Q275" s="366"/>
      <c r="R275" s="366"/>
      <c r="S275" s="366"/>
      <c r="T275" s="366"/>
      <c r="U275" s="366"/>
      <c r="V275" s="366"/>
      <c r="W275" s="366"/>
      <c r="X275" s="366"/>
      <c r="Y275" s="366"/>
      <c r="Z275" s="366"/>
      <c r="AA275" s="366"/>
      <c r="AB275" s="366"/>
      <c r="AC275" s="366"/>
      <c r="AD275" s="366"/>
      <c r="AE275" s="366"/>
      <c r="AF275" s="366"/>
      <c r="AG275" s="366"/>
      <c r="AH275" s="366"/>
      <c r="AI275" s="366"/>
      <c r="AJ275" s="366"/>
      <c r="AK275" s="366"/>
    </row>
    <row r="276" spans="1:37" ht="12.75">
      <c r="A276" s="366"/>
      <c r="B276" s="366"/>
      <c r="C276" s="367"/>
      <c r="D276" s="366"/>
      <c r="E276" s="366"/>
      <c r="F276" s="366"/>
      <c r="G276" s="366"/>
      <c r="H276" s="366"/>
      <c r="I276" s="366"/>
      <c r="J276" s="366"/>
      <c r="K276" s="366"/>
      <c r="L276" s="366"/>
      <c r="M276" s="366"/>
      <c r="N276" s="366"/>
      <c r="O276" s="366"/>
      <c r="P276" s="366"/>
      <c r="Q276" s="366"/>
      <c r="R276" s="366"/>
      <c r="S276" s="366"/>
      <c r="T276" s="366"/>
      <c r="U276" s="366"/>
      <c r="V276" s="366"/>
      <c r="W276" s="366"/>
      <c r="X276" s="366"/>
      <c r="Y276" s="366"/>
      <c r="Z276" s="366"/>
      <c r="AA276" s="366"/>
      <c r="AB276" s="366"/>
      <c r="AC276" s="366"/>
      <c r="AD276" s="366"/>
      <c r="AE276" s="366"/>
      <c r="AF276" s="366"/>
      <c r="AG276" s="366"/>
      <c r="AH276" s="366"/>
      <c r="AI276" s="366"/>
      <c r="AJ276" s="366"/>
      <c r="AK276" s="366"/>
    </row>
    <row r="277" spans="1:37" ht="12.75">
      <c r="A277" s="366"/>
      <c r="B277" s="366"/>
      <c r="C277" s="367"/>
      <c r="D277" s="366"/>
      <c r="E277" s="366"/>
      <c r="F277" s="366"/>
      <c r="G277" s="366"/>
      <c r="H277" s="366"/>
      <c r="I277" s="366"/>
      <c r="J277" s="366"/>
      <c r="K277" s="366"/>
      <c r="L277" s="366"/>
      <c r="M277" s="366"/>
      <c r="N277" s="366"/>
      <c r="O277" s="366"/>
      <c r="P277" s="366"/>
      <c r="Q277" s="366"/>
      <c r="R277" s="366"/>
      <c r="S277" s="366"/>
      <c r="T277" s="366"/>
      <c r="U277" s="366"/>
      <c r="V277" s="366"/>
      <c r="W277" s="366"/>
      <c r="X277" s="366"/>
      <c r="Y277" s="366"/>
      <c r="Z277" s="366"/>
      <c r="AA277" s="366"/>
      <c r="AB277" s="366"/>
      <c r="AC277" s="366"/>
      <c r="AD277" s="366"/>
      <c r="AE277" s="366"/>
      <c r="AF277" s="366"/>
      <c r="AG277" s="366"/>
      <c r="AH277" s="366"/>
      <c r="AI277" s="366"/>
      <c r="AJ277" s="366"/>
      <c r="AK277" s="366"/>
    </row>
    <row r="278" spans="1:37" ht="12.75">
      <c r="A278" s="366"/>
      <c r="B278" s="366"/>
      <c r="C278" s="367"/>
      <c r="D278" s="366"/>
      <c r="E278" s="366"/>
      <c r="F278" s="366"/>
      <c r="G278" s="366"/>
      <c r="H278" s="366"/>
      <c r="I278" s="366"/>
      <c r="J278" s="366"/>
      <c r="K278" s="366"/>
      <c r="L278" s="366"/>
      <c r="M278" s="366"/>
      <c r="N278" s="366"/>
      <c r="O278" s="366"/>
      <c r="P278" s="366"/>
      <c r="Q278" s="366"/>
      <c r="R278" s="366"/>
      <c r="S278" s="366"/>
      <c r="T278" s="366"/>
      <c r="U278" s="366"/>
      <c r="V278" s="366"/>
      <c r="W278" s="366"/>
      <c r="X278" s="366"/>
      <c r="Y278" s="366"/>
      <c r="Z278" s="366"/>
      <c r="AA278" s="366"/>
      <c r="AB278" s="366"/>
      <c r="AC278" s="366"/>
      <c r="AD278" s="366"/>
      <c r="AE278" s="366"/>
      <c r="AF278" s="366"/>
      <c r="AG278" s="366"/>
      <c r="AH278" s="366"/>
      <c r="AI278" s="366"/>
      <c r="AJ278" s="366"/>
      <c r="AK278" s="366"/>
    </row>
    <row r="279" spans="1:37" ht="12.75">
      <c r="A279" s="366"/>
      <c r="B279" s="366"/>
      <c r="C279" s="367"/>
      <c r="D279" s="366"/>
      <c r="E279" s="366"/>
      <c r="F279" s="366"/>
      <c r="G279" s="366"/>
      <c r="H279" s="366"/>
      <c r="I279" s="366"/>
      <c r="J279" s="366"/>
      <c r="K279" s="366"/>
      <c r="L279" s="366"/>
      <c r="M279" s="366"/>
      <c r="N279" s="366"/>
      <c r="O279" s="366"/>
      <c r="P279" s="366"/>
      <c r="Q279" s="366"/>
      <c r="R279" s="366"/>
      <c r="S279" s="366"/>
      <c r="T279" s="366"/>
      <c r="U279" s="366"/>
      <c r="V279" s="366"/>
      <c r="W279" s="366"/>
      <c r="X279" s="366"/>
      <c r="Y279" s="366"/>
      <c r="Z279" s="366"/>
      <c r="AA279" s="366"/>
      <c r="AB279" s="366"/>
      <c r="AC279" s="366"/>
      <c r="AD279" s="366"/>
      <c r="AE279" s="366"/>
      <c r="AF279" s="366"/>
      <c r="AG279" s="366"/>
      <c r="AH279" s="366"/>
      <c r="AI279" s="366"/>
      <c r="AJ279" s="366"/>
      <c r="AK279" s="366"/>
    </row>
    <row r="280" spans="1:37" ht="12.75">
      <c r="A280" s="366"/>
      <c r="B280" s="366"/>
      <c r="C280" s="367"/>
      <c r="D280" s="366"/>
      <c r="E280" s="366"/>
      <c r="F280" s="366"/>
      <c r="G280" s="366"/>
      <c r="H280" s="366"/>
      <c r="I280" s="366"/>
      <c r="J280" s="366"/>
      <c r="K280" s="366"/>
      <c r="L280" s="366"/>
      <c r="M280" s="366"/>
      <c r="N280" s="366"/>
      <c r="O280" s="366"/>
      <c r="P280" s="366"/>
      <c r="Q280" s="366"/>
      <c r="R280" s="366"/>
      <c r="S280" s="366"/>
      <c r="T280" s="366"/>
      <c r="U280" s="366"/>
      <c r="V280" s="366"/>
      <c r="W280" s="366"/>
      <c r="X280" s="366"/>
      <c r="Y280" s="366"/>
      <c r="Z280" s="366"/>
      <c r="AA280" s="366"/>
      <c r="AB280" s="366"/>
      <c r="AC280" s="366"/>
      <c r="AD280" s="366"/>
      <c r="AE280" s="366"/>
      <c r="AF280" s="366"/>
      <c r="AG280" s="366"/>
      <c r="AH280" s="366"/>
      <c r="AI280" s="366"/>
      <c r="AJ280" s="366"/>
      <c r="AK280" s="366"/>
    </row>
    <row r="281" spans="1:37" ht="12.75">
      <c r="A281" s="366"/>
      <c r="B281" s="366"/>
      <c r="C281" s="367"/>
      <c r="D281" s="366"/>
      <c r="E281" s="366"/>
      <c r="F281" s="366"/>
      <c r="G281" s="366"/>
      <c r="H281" s="366"/>
      <c r="I281" s="366"/>
      <c r="J281" s="366"/>
      <c r="K281" s="366"/>
      <c r="L281" s="366"/>
      <c r="M281" s="366"/>
      <c r="N281" s="366"/>
      <c r="O281" s="366"/>
      <c r="P281" s="366"/>
      <c r="Q281" s="366"/>
      <c r="R281" s="366"/>
      <c r="S281" s="366"/>
      <c r="T281" s="366"/>
      <c r="U281" s="366"/>
      <c r="V281" s="366"/>
      <c r="W281" s="366"/>
      <c r="X281" s="366"/>
      <c r="Y281" s="366"/>
      <c r="Z281" s="366"/>
      <c r="AA281" s="366"/>
      <c r="AB281" s="366"/>
      <c r="AC281" s="366"/>
      <c r="AD281" s="366"/>
      <c r="AE281" s="366"/>
      <c r="AF281" s="366"/>
      <c r="AG281" s="366"/>
      <c r="AH281" s="366"/>
      <c r="AI281" s="366"/>
      <c r="AJ281" s="366"/>
      <c r="AK281" s="366"/>
    </row>
    <row r="282" spans="1:37" ht="12.75">
      <c r="A282" s="366"/>
      <c r="B282" s="366"/>
      <c r="C282" s="367"/>
      <c r="D282" s="366"/>
      <c r="E282" s="366"/>
      <c r="F282" s="366"/>
      <c r="G282" s="366"/>
      <c r="H282" s="366"/>
      <c r="I282" s="366"/>
      <c r="J282" s="366"/>
      <c r="K282" s="366"/>
      <c r="L282" s="366"/>
      <c r="M282" s="366"/>
      <c r="N282" s="366"/>
      <c r="O282" s="366"/>
      <c r="P282" s="366"/>
      <c r="Q282" s="366"/>
      <c r="R282" s="366"/>
      <c r="S282" s="366"/>
      <c r="T282" s="366"/>
      <c r="U282" s="366"/>
      <c r="V282" s="366"/>
      <c r="W282" s="366"/>
      <c r="X282" s="366"/>
      <c r="Y282" s="366"/>
      <c r="Z282" s="366"/>
      <c r="AA282" s="366"/>
      <c r="AB282" s="366"/>
      <c r="AC282" s="366"/>
      <c r="AD282" s="366"/>
      <c r="AE282" s="366"/>
      <c r="AF282" s="366"/>
      <c r="AG282" s="366"/>
      <c r="AH282" s="366"/>
      <c r="AI282" s="366"/>
      <c r="AJ282" s="366"/>
      <c r="AK282" s="366"/>
    </row>
    <row r="283" spans="1:37" ht="12.75">
      <c r="A283" s="366"/>
      <c r="B283" s="366"/>
      <c r="C283" s="367"/>
      <c r="D283" s="366"/>
      <c r="E283" s="366"/>
      <c r="F283" s="366"/>
      <c r="G283" s="366"/>
      <c r="H283" s="366"/>
      <c r="I283" s="366"/>
      <c r="J283" s="366"/>
      <c r="K283" s="366"/>
      <c r="L283" s="366"/>
      <c r="M283" s="366"/>
      <c r="N283" s="366"/>
      <c r="O283" s="366"/>
      <c r="P283" s="366"/>
      <c r="Q283" s="366"/>
      <c r="R283" s="366"/>
      <c r="S283" s="366"/>
      <c r="T283" s="366"/>
      <c r="U283" s="366"/>
      <c r="V283" s="366"/>
      <c r="W283" s="366"/>
      <c r="X283" s="366"/>
      <c r="Y283" s="366"/>
      <c r="Z283" s="366"/>
      <c r="AA283" s="366"/>
      <c r="AB283" s="366"/>
      <c r="AC283" s="366"/>
      <c r="AD283" s="366"/>
      <c r="AE283" s="366"/>
      <c r="AF283" s="366"/>
      <c r="AG283" s="366"/>
      <c r="AH283" s="366"/>
      <c r="AI283" s="366"/>
      <c r="AJ283" s="366"/>
      <c r="AK283" s="366"/>
    </row>
    <row r="284" spans="1:37" ht="12.75">
      <c r="A284" s="366"/>
      <c r="B284" s="366"/>
      <c r="C284" s="367"/>
      <c r="D284" s="366"/>
      <c r="E284" s="366"/>
      <c r="F284" s="366"/>
      <c r="G284" s="366"/>
      <c r="H284" s="366"/>
      <c r="I284" s="366"/>
      <c r="J284" s="366"/>
      <c r="K284" s="366"/>
      <c r="L284" s="366"/>
      <c r="M284" s="366"/>
      <c r="N284" s="366"/>
      <c r="O284" s="366"/>
      <c r="P284" s="366"/>
      <c r="Q284" s="366"/>
      <c r="R284" s="366"/>
      <c r="S284" s="366"/>
      <c r="T284" s="366"/>
      <c r="U284" s="366"/>
      <c r="V284" s="366"/>
      <c r="W284" s="366"/>
      <c r="X284" s="366"/>
      <c r="Y284" s="366"/>
      <c r="Z284" s="366"/>
      <c r="AA284" s="366"/>
      <c r="AB284" s="366"/>
      <c r="AC284" s="366"/>
      <c r="AD284" s="366"/>
      <c r="AE284" s="366"/>
      <c r="AF284" s="366"/>
      <c r="AG284" s="366"/>
      <c r="AH284" s="366"/>
      <c r="AI284" s="366"/>
      <c r="AJ284" s="366"/>
      <c r="AK284" s="366"/>
    </row>
    <row r="285" spans="1:37" ht="12.75">
      <c r="A285" s="366"/>
      <c r="B285" s="366"/>
      <c r="C285" s="367"/>
      <c r="D285" s="366"/>
      <c r="E285" s="366"/>
      <c r="F285" s="366"/>
      <c r="G285" s="366"/>
      <c r="H285" s="366"/>
      <c r="I285" s="366"/>
      <c r="J285" s="366"/>
      <c r="K285" s="366"/>
      <c r="L285" s="366"/>
      <c r="M285" s="366"/>
      <c r="N285" s="366"/>
      <c r="O285" s="366"/>
      <c r="P285" s="366"/>
      <c r="Q285" s="366"/>
      <c r="R285" s="366"/>
      <c r="S285" s="366"/>
      <c r="T285" s="366"/>
      <c r="U285" s="366"/>
      <c r="V285" s="366"/>
      <c r="W285" s="366"/>
      <c r="X285" s="366"/>
      <c r="Y285" s="366"/>
      <c r="Z285" s="366"/>
      <c r="AA285" s="366"/>
      <c r="AB285" s="366"/>
      <c r="AC285" s="366"/>
      <c r="AD285" s="366"/>
      <c r="AE285" s="366"/>
      <c r="AF285" s="366"/>
      <c r="AG285" s="366"/>
      <c r="AH285" s="366"/>
      <c r="AI285" s="366"/>
      <c r="AJ285" s="366"/>
      <c r="AK285" s="366"/>
    </row>
    <row r="286" spans="1:37" ht="12.75">
      <c r="A286" s="366"/>
      <c r="B286" s="366"/>
      <c r="C286" s="367"/>
      <c r="D286" s="366"/>
      <c r="E286" s="366"/>
      <c r="F286" s="366"/>
      <c r="G286" s="366"/>
      <c r="H286" s="366"/>
      <c r="I286" s="366"/>
      <c r="J286" s="366"/>
      <c r="K286" s="366"/>
      <c r="L286" s="366"/>
      <c r="M286" s="366"/>
      <c r="N286" s="366"/>
      <c r="O286" s="366"/>
      <c r="P286" s="366"/>
      <c r="Q286" s="366"/>
      <c r="R286" s="366"/>
      <c r="S286" s="366"/>
      <c r="T286" s="366"/>
      <c r="U286" s="366"/>
      <c r="V286" s="366"/>
      <c r="W286" s="366"/>
      <c r="X286" s="366"/>
      <c r="Y286" s="366"/>
      <c r="Z286" s="366"/>
      <c r="AA286" s="366"/>
      <c r="AB286" s="366"/>
      <c r="AC286" s="366"/>
      <c r="AD286" s="366"/>
      <c r="AE286" s="366"/>
      <c r="AF286" s="366"/>
      <c r="AG286" s="366"/>
      <c r="AH286" s="366"/>
      <c r="AI286" s="366"/>
      <c r="AJ286" s="366"/>
      <c r="AK286" s="366"/>
    </row>
    <row r="287" spans="1:37" ht="12.75">
      <c r="A287" s="366"/>
      <c r="B287" s="366"/>
      <c r="C287" s="367"/>
      <c r="D287" s="366"/>
      <c r="E287" s="366"/>
      <c r="F287" s="366"/>
      <c r="G287" s="366"/>
      <c r="H287" s="366"/>
      <c r="I287" s="366"/>
      <c r="J287" s="366"/>
      <c r="K287" s="366"/>
      <c r="L287" s="366"/>
      <c r="M287" s="366"/>
      <c r="N287" s="366"/>
      <c r="O287" s="366"/>
      <c r="P287" s="366"/>
      <c r="Q287" s="366"/>
      <c r="R287" s="366"/>
      <c r="S287" s="366"/>
      <c r="T287" s="366"/>
      <c r="U287" s="366"/>
      <c r="V287" s="366"/>
      <c r="W287" s="366"/>
      <c r="X287" s="366"/>
      <c r="Y287" s="366"/>
      <c r="Z287" s="366"/>
      <c r="AA287" s="366"/>
      <c r="AB287" s="366"/>
      <c r="AC287" s="366"/>
      <c r="AD287" s="366"/>
      <c r="AE287" s="366"/>
      <c r="AF287" s="366"/>
      <c r="AG287" s="366"/>
      <c r="AH287" s="366"/>
      <c r="AI287" s="366"/>
      <c r="AJ287" s="366"/>
      <c r="AK287" s="366"/>
    </row>
    <row r="288" spans="1:37" ht="12.75">
      <c r="A288" s="366"/>
      <c r="B288" s="366"/>
      <c r="C288" s="367"/>
      <c r="D288" s="366"/>
      <c r="E288" s="366"/>
      <c r="F288" s="366"/>
      <c r="G288" s="366"/>
      <c r="H288" s="366"/>
      <c r="I288" s="366"/>
      <c r="J288" s="366"/>
      <c r="K288" s="366"/>
      <c r="L288" s="366"/>
      <c r="M288" s="366"/>
      <c r="N288" s="366"/>
      <c r="O288" s="366"/>
      <c r="P288" s="366"/>
      <c r="Q288" s="366"/>
      <c r="R288" s="366"/>
      <c r="S288" s="366"/>
      <c r="T288" s="366"/>
      <c r="U288" s="366"/>
      <c r="V288" s="366"/>
      <c r="W288" s="366"/>
      <c r="X288" s="366"/>
      <c r="Y288" s="366"/>
      <c r="Z288" s="366"/>
      <c r="AA288" s="366"/>
      <c r="AB288" s="366"/>
      <c r="AC288" s="366"/>
      <c r="AD288" s="366"/>
      <c r="AE288" s="366"/>
      <c r="AF288" s="366"/>
      <c r="AG288" s="366"/>
      <c r="AH288" s="366"/>
      <c r="AI288" s="366"/>
      <c r="AJ288" s="366"/>
      <c r="AK288" s="366"/>
    </row>
    <row r="289" spans="1:37" ht="12.75">
      <c r="A289" s="366"/>
      <c r="B289" s="366"/>
      <c r="C289" s="367"/>
      <c r="D289" s="366"/>
      <c r="E289" s="366"/>
      <c r="F289" s="366"/>
      <c r="G289" s="366"/>
      <c r="H289" s="366"/>
      <c r="I289" s="366"/>
      <c r="J289" s="366"/>
      <c r="K289" s="366"/>
      <c r="L289" s="366"/>
      <c r="M289" s="366"/>
      <c r="N289" s="366"/>
      <c r="O289" s="366"/>
      <c r="P289" s="366"/>
      <c r="Q289" s="366"/>
      <c r="R289" s="366"/>
      <c r="S289" s="366"/>
      <c r="T289" s="366"/>
      <c r="U289" s="366"/>
      <c r="V289" s="366"/>
      <c r="W289" s="366"/>
      <c r="X289" s="366"/>
      <c r="Y289" s="366"/>
      <c r="Z289" s="366"/>
      <c r="AA289" s="366"/>
      <c r="AB289" s="366"/>
      <c r="AC289" s="366"/>
      <c r="AD289" s="366"/>
      <c r="AE289" s="366"/>
      <c r="AF289" s="366"/>
      <c r="AG289" s="366"/>
      <c r="AH289" s="366"/>
      <c r="AI289" s="366"/>
      <c r="AJ289" s="366"/>
      <c r="AK289" s="366"/>
    </row>
    <row r="290" spans="1:37" ht="12.75">
      <c r="A290" s="366"/>
      <c r="B290" s="366"/>
      <c r="C290" s="367"/>
      <c r="D290" s="366"/>
      <c r="E290" s="366"/>
      <c r="F290" s="366"/>
      <c r="G290" s="366"/>
      <c r="H290" s="366"/>
      <c r="I290" s="366"/>
      <c r="J290" s="366"/>
      <c r="K290" s="366"/>
      <c r="L290" s="366"/>
      <c r="M290" s="366"/>
      <c r="N290" s="366"/>
      <c r="O290" s="366"/>
      <c r="P290" s="366"/>
      <c r="Q290" s="366"/>
      <c r="R290" s="366"/>
      <c r="S290" s="366"/>
      <c r="T290" s="366"/>
      <c r="U290" s="366"/>
      <c r="V290" s="366"/>
      <c r="W290" s="366"/>
      <c r="X290" s="366"/>
      <c r="Y290" s="366"/>
      <c r="Z290" s="366"/>
      <c r="AA290" s="366"/>
      <c r="AB290" s="366"/>
      <c r="AC290" s="366"/>
      <c r="AD290" s="366"/>
      <c r="AE290" s="366"/>
      <c r="AF290" s="366"/>
      <c r="AG290" s="366"/>
      <c r="AH290" s="366"/>
      <c r="AI290" s="366"/>
      <c r="AJ290" s="366"/>
      <c r="AK290" s="366"/>
    </row>
    <row r="291" spans="1:37" ht="12.75">
      <c r="A291" s="366"/>
      <c r="B291" s="366"/>
      <c r="C291" s="367"/>
      <c r="D291" s="366"/>
      <c r="E291" s="366"/>
      <c r="F291" s="366"/>
      <c r="G291" s="366"/>
      <c r="H291" s="366"/>
      <c r="I291" s="366"/>
      <c r="J291" s="366"/>
      <c r="K291" s="366"/>
      <c r="L291" s="366"/>
      <c r="M291" s="366"/>
      <c r="N291" s="366"/>
      <c r="O291" s="366"/>
      <c r="P291" s="366"/>
      <c r="Q291" s="366"/>
      <c r="R291" s="366"/>
      <c r="S291" s="366"/>
      <c r="T291" s="366"/>
      <c r="U291" s="366"/>
      <c r="V291" s="366"/>
      <c r="W291" s="366"/>
      <c r="X291" s="366"/>
      <c r="Y291" s="366"/>
      <c r="Z291" s="366"/>
      <c r="AA291" s="366"/>
      <c r="AB291" s="366"/>
      <c r="AC291" s="366"/>
      <c r="AD291" s="366"/>
      <c r="AE291" s="366"/>
      <c r="AF291" s="366"/>
      <c r="AG291" s="366"/>
      <c r="AH291" s="366"/>
      <c r="AI291" s="366"/>
      <c r="AJ291" s="366"/>
      <c r="AK291" s="366"/>
    </row>
    <row r="292" spans="1:37" ht="12.75">
      <c r="A292" s="366"/>
      <c r="B292" s="366"/>
      <c r="C292" s="367"/>
      <c r="D292" s="366"/>
      <c r="E292" s="366"/>
      <c r="F292" s="366"/>
      <c r="G292" s="366"/>
      <c r="H292" s="366"/>
      <c r="I292" s="366"/>
      <c r="J292" s="366"/>
      <c r="K292" s="366"/>
      <c r="L292" s="366"/>
      <c r="M292" s="366"/>
      <c r="N292" s="366"/>
      <c r="O292" s="366"/>
      <c r="P292" s="366"/>
      <c r="Q292" s="366"/>
      <c r="R292" s="366"/>
      <c r="S292" s="366"/>
      <c r="T292" s="366"/>
      <c r="U292" s="366"/>
      <c r="V292" s="366"/>
      <c r="W292" s="366"/>
      <c r="X292" s="366"/>
      <c r="Y292" s="366"/>
      <c r="Z292" s="366"/>
      <c r="AA292" s="366"/>
      <c r="AB292" s="366"/>
      <c r="AC292" s="366"/>
      <c r="AD292" s="366"/>
      <c r="AE292" s="366"/>
      <c r="AF292" s="366"/>
      <c r="AG292" s="366"/>
      <c r="AH292" s="366"/>
      <c r="AI292" s="366"/>
      <c r="AJ292" s="366"/>
      <c r="AK292" s="366"/>
    </row>
    <row r="293" spans="1:37" ht="12.75">
      <c r="A293" s="366"/>
      <c r="B293" s="366"/>
      <c r="C293" s="367"/>
      <c r="D293" s="366"/>
      <c r="E293" s="366"/>
      <c r="F293" s="366"/>
      <c r="G293" s="366"/>
      <c r="H293" s="366"/>
      <c r="I293" s="366"/>
      <c r="J293" s="366"/>
      <c r="K293" s="366"/>
      <c r="L293" s="366"/>
      <c r="M293" s="366"/>
      <c r="N293" s="366"/>
      <c r="O293" s="366"/>
      <c r="P293" s="366"/>
      <c r="Q293" s="366"/>
      <c r="R293" s="366"/>
      <c r="S293" s="366"/>
      <c r="T293" s="366"/>
      <c r="U293" s="366"/>
      <c r="V293" s="366"/>
      <c r="W293" s="366"/>
      <c r="X293" s="366"/>
      <c r="Y293" s="366"/>
      <c r="Z293" s="366"/>
      <c r="AA293" s="366"/>
      <c r="AB293" s="366"/>
      <c r="AC293" s="366"/>
      <c r="AD293" s="366"/>
      <c r="AE293" s="366"/>
      <c r="AF293" s="366"/>
      <c r="AG293" s="366"/>
      <c r="AH293" s="366"/>
      <c r="AI293" s="366"/>
      <c r="AJ293" s="366"/>
      <c r="AK293" s="366"/>
    </row>
    <row r="294" spans="1:37" ht="12.75">
      <c r="A294" s="366"/>
      <c r="B294" s="366"/>
      <c r="C294" s="367"/>
      <c r="D294" s="366"/>
      <c r="E294" s="366"/>
      <c r="F294" s="366"/>
      <c r="G294" s="366"/>
      <c r="H294" s="366"/>
      <c r="I294" s="366"/>
      <c r="J294" s="366"/>
      <c r="K294" s="366"/>
      <c r="L294" s="366"/>
      <c r="M294" s="366"/>
      <c r="N294" s="366"/>
      <c r="O294" s="366"/>
      <c r="P294" s="366"/>
      <c r="Q294" s="366"/>
      <c r="R294" s="366"/>
      <c r="S294" s="366"/>
      <c r="T294" s="366"/>
      <c r="U294" s="366"/>
      <c r="V294" s="366"/>
      <c r="W294" s="366"/>
      <c r="X294" s="366"/>
      <c r="Y294" s="366"/>
      <c r="Z294" s="366"/>
      <c r="AA294" s="366"/>
      <c r="AB294" s="366"/>
      <c r="AC294" s="366"/>
      <c r="AD294" s="366"/>
      <c r="AE294" s="366"/>
      <c r="AF294" s="366"/>
      <c r="AG294" s="366"/>
      <c r="AH294" s="366"/>
      <c r="AI294" s="366"/>
      <c r="AJ294" s="366"/>
      <c r="AK294" s="366"/>
    </row>
    <row r="295" spans="1:37" ht="12.75">
      <c r="A295" s="366"/>
      <c r="B295" s="366"/>
      <c r="C295" s="367"/>
      <c r="D295" s="366"/>
      <c r="E295" s="366"/>
      <c r="F295" s="366"/>
      <c r="G295" s="366"/>
      <c r="H295" s="366"/>
      <c r="I295" s="366"/>
      <c r="J295" s="366"/>
      <c r="K295" s="366"/>
      <c r="L295" s="366"/>
      <c r="M295" s="366"/>
      <c r="N295" s="366"/>
      <c r="O295" s="366"/>
      <c r="P295" s="366"/>
      <c r="Q295" s="366"/>
      <c r="R295" s="366"/>
      <c r="S295" s="366"/>
      <c r="T295" s="366"/>
      <c r="U295" s="366"/>
      <c r="V295" s="366"/>
      <c r="W295" s="366"/>
      <c r="X295" s="366"/>
      <c r="Y295" s="366"/>
      <c r="Z295" s="366"/>
      <c r="AA295" s="366"/>
      <c r="AB295" s="366"/>
      <c r="AC295" s="366"/>
      <c r="AD295" s="366"/>
      <c r="AE295" s="366"/>
      <c r="AF295" s="366"/>
      <c r="AG295" s="366"/>
      <c r="AH295" s="366"/>
      <c r="AI295" s="366"/>
      <c r="AJ295" s="366"/>
      <c r="AK295" s="366"/>
    </row>
    <row r="296" spans="1:37" ht="12.75">
      <c r="A296" s="366"/>
      <c r="B296" s="366"/>
      <c r="C296" s="367"/>
      <c r="D296" s="366"/>
      <c r="E296" s="366"/>
      <c r="F296" s="366"/>
      <c r="G296" s="366"/>
      <c r="H296" s="366"/>
      <c r="I296" s="366"/>
      <c r="J296" s="366"/>
      <c r="K296" s="366"/>
      <c r="L296" s="366"/>
      <c r="M296" s="366"/>
      <c r="N296" s="366"/>
      <c r="O296" s="366"/>
      <c r="P296" s="366"/>
      <c r="Q296" s="366"/>
      <c r="R296" s="366"/>
      <c r="S296" s="366"/>
      <c r="T296" s="366"/>
      <c r="U296" s="366"/>
      <c r="V296" s="366"/>
      <c r="W296" s="366"/>
      <c r="X296" s="366"/>
      <c r="Y296" s="366"/>
      <c r="Z296" s="366"/>
      <c r="AA296" s="366"/>
      <c r="AB296" s="366"/>
      <c r="AC296" s="366"/>
      <c r="AD296" s="366"/>
      <c r="AE296" s="366"/>
      <c r="AF296" s="366"/>
      <c r="AG296" s="366"/>
      <c r="AH296" s="366"/>
      <c r="AI296" s="366"/>
      <c r="AJ296" s="366"/>
      <c r="AK296" s="366"/>
    </row>
    <row r="297" spans="1:37" ht="12.75">
      <c r="A297" s="366"/>
      <c r="B297" s="366"/>
      <c r="C297" s="367"/>
      <c r="D297" s="366"/>
      <c r="E297" s="366"/>
      <c r="F297" s="366"/>
      <c r="G297" s="366"/>
      <c r="H297" s="366"/>
      <c r="I297" s="366"/>
      <c r="J297" s="366"/>
      <c r="K297" s="366"/>
      <c r="L297" s="366"/>
      <c r="M297" s="366"/>
      <c r="N297" s="366"/>
      <c r="O297" s="366"/>
      <c r="P297" s="366"/>
      <c r="Q297" s="366"/>
      <c r="R297" s="366"/>
      <c r="S297" s="366"/>
      <c r="T297" s="366"/>
      <c r="U297" s="366"/>
      <c r="V297" s="366"/>
      <c r="W297" s="366"/>
      <c r="X297" s="366"/>
      <c r="Y297" s="366"/>
      <c r="Z297" s="366"/>
      <c r="AA297" s="366"/>
      <c r="AB297" s="366"/>
      <c r="AC297" s="366"/>
      <c r="AD297" s="366"/>
      <c r="AE297" s="366"/>
      <c r="AF297" s="366"/>
      <c r="AG297" s="366"/>
      <c r="AH297" s="366"/>
      <c r="AI297" s="366"/>
      <c r="AJ297" s="366"/>
      <c r="AK297" s="366"/>
    </row>
    <row r="298" spans="1:37" ht="12.75">
      <c r="A298" s="366"/>
      <c r="B298" s="366"/>
      <c r="C298" s="367"/>
      <c r="D298" s="366"/>
      <c r="E298" s="366"/>
      <c r="F298" s="366"/>
      <c r="G298" s="366"/>
      <c r="H298" s="366"/>
      <c r="I298" s="366"/>
      <c r="J298" s="366"/>
      <c r="K298" s="366"/>
      <c r="L298" s="366"/>
      <c r="M298" s="366"/>
      <c r="N298" s="366"/>
      <c r="O298" s="366"/>
      <c r="P298" s="366"/>
      <c r="Q298" s="366"/>
      <c r="R298" s="366"/>
      <c r="S298" s="366"/>
      <c r="T298" s="366"/>
      <c r="U298" s="366"/>
      <c r="V298" s="366"/>
      <c r="W298" s="366"/>
      <c r="X298" s="366"/>
      <c r="Y298" s="366"/>
      <c r="Z298" s="366"/>
      <c r="AA298" s="366"/>
      <c r="AB298" s="366"/>
      <c r="AC298" s="366"/>
      <c r="AD298" s="366"/>
      <c r="AE298" s="366"/>
      <c r="AF298" s="366"/>
      <c r="AG298" s="366"/>
      <c r="AH298" s="366"/>
      <c r="AI298" s="366"/>
      <c r="AJ298" s="366"/>
      <c r="AK298" s="366"/>
    </row>
    <row r="299" spans="1:37" ht="12.75">
      <c r="A299" s="366"/>
      <c r="B299" s="366"/>
      <c r="C299" s="367"/>
      <c r="D299" s="366"/>
      <c r="E299" s="366"/>
      <c r="F299" s="366"/>
      <c r="G299" s="366"/>
      <c r="H299" s="366"/>
      <c r="I299" s="366"/>
      <c r="J299" s="366"/>
      <c r="K299" s="366"/>
      <c r="L299" s="366"/>
      <c r="M299" s="366"/>
      <c r="N299" s="366"/>
      <c r="O299" s="366"/>
      <c r="P299" s="366"/>
      <c r="Q299" s="366"/>
      <c r="R299" s="366"/>
      <c r="S299" s="366"/>
      <c r="T299" s="366"/>
      <c r="U299" s="366"/>
      <c r="V299" s="366"/>
      <c r="W299" s="366"/>
      <c r="X299" s="366"/>
      <c r="Y299" s="366"/>
      <c r="Z299" s="366"/>
      <c r="AA299" s="366"/>
      <c r="AB299" s="366"/>
      <c r="AC299" s="366"/>
      <c r="AD299" s="366"/>
      <c r="AE299" s="366"/>
      <c r="AF299" s="366"/>
      <c r="AG299" s="366"/>
      <c r="AH299" s="366"/>
      <c r="AI299" s="366"/>
      <c r="AJ299" s="366"/>
      <c r="AK299" s="366"/>
    </row>
    <row r="300" spans="1:37" ht="12.75">
      <c r="A300" s="366"/>
      <c r="B300" s="366"/>
      <c r="C300" s="367"/>
      <c r="D300" s="366"/>
      <c r="E300" s="366"/>
      <c r="F300" s="366"/>
      <c r="G300" s="366"/>
      <c r="H300" s="366"/>
      <c r="I300" s="366"/>
      <c r="J300" s="366"/>
      <c r="K300" s="366"/>
      <c r="L300" s="366"/>
      <c r="M300" s="366"/>
      <c r="N300" s="366"/>
      <c r="O300" s="366"/>
      <c r="P300" s="366"/>
      <c r="Q300" s="366"/>
      <c r="R300" s="366"/>
      <c r="S300" s="366"/>
      <c r="T300" s="366"/>
      <c r="U300" s="366"/>
      <c r="V300" s="366"/>
      <c r="W300" s="366"/>
      <c r="X300" s="366"/>
      <c r="Y300" s="366"/>
      <c r="Z300" s="366"/>
      <c r="AA300" s="366"/>
      <c r="AB300" s="366"/>
      <c r="AC300" s="366"/>
      <c r="AD300" s="366"/>
      <c r="AE300" s="366"/>
      <c r="AF300" s="366"/>
      <c r="AG300" s="366"/>
      <c r="AH300" s="366"/>
      <c r="AI300" s="366"/>
      <c r="AJ300" s="366"/>
      <c r="AK300" s="366"/>
    </row>
    <row r="301" spans="1:37" ht="12.75">
      <c r="A301" s="366"/>
      <c r="B301" s="366"/>
      <c r="C301" s="367"/>
      <c r="D301" s="366"/>
      <c r="E301" s="366"/>
      <c r="F301" s="366"/>
      <c r="G301" s="366"/>
      <c r="H301" s="366"/>
      <c r="I301" s="366"/>
      <c r="J301" s="366"/>
      <c r="K301" s="366"/>
      <c r="L301" s="366"/>
      <c r="M301" s="366"/>
      <c r="N301" s="366"/>
      <c r="O301" s="366"/>
      <c r="P301" s="366"/>
      <c r="Q301" s="366"/>
      <c r="R301" s="366"/>
      <c r="S301" s="366"/>
      <c r="T301" s="366"/>
      <c r="U301" s="366"/>
      <c r="V301" s="366"/>
      <c r="W301" s="366"/>
      <c r="X301" s="366"/>
      <c r="Y301" s="366"/>
      <c r="Z301" s="366"/>
      <c r="AA301" s="366"/>
      <c r="AB301" s="366"/>
      <c r="AC301" s="366"/>
      <c r="AD301" s="366"/>
      <c r="AE301" s="366"/>
      <c r="AF301" s="366"/>
      <c r="AG301" s="366"/>
      <c r="AH301" s="366"/>
      <c r="AI301" s="366"/>
      <c r="AJ301" s="366"/>
      <c r="AK301" s="366"/>
    </row>
    <row r="302" spans="1:37" ht="12.75">
      <c r="A302" s="366"/>
      <c r="B302" s="366"/>
      <c r="C302" s="367"/>
      <c r="D302" s="366"/>
      <c r="E302" s="366"/>
      <c r="F302" s="366"/>
      <c r="G302" s="366"/>
      <c r="H302" s="366"/>
      <c r="I302" s="366"/>
      <c r="J302" s="366"/>
      <c r="K302" s="366"/>
      <c r="L302" s="366"/>
      <c r="M302" s="366"/>
      <c r="N302" s="366"/>
      <c r="O302" s="366"/>
      <c r="P302" s="366"/>
      <c r="Q302" s="366"/>
      <c r="R302" s="366"/>
      <c r="S302" s="366"/>
      <c r="T302" s="366"/>
      <c r="U302" s="366"/>
      <c r="V302" s="366"/>
      <c r="W302" s="366"/>
      <c r="X302" s="366"/>
      <c r="Y302" s="366"/>
      <c r="Z302" s="366"/>
      <c r="AA302" s="366"/>
      <c r="AB302" s="366"/>
      <c r="AC302" s="366"/>
      <c r="AD302" s="366"/>
      <c r="AE302" s="366"/>
      <c r="AF302" s="366"/>
      <c r="AG302" s="366"/>
      <c r="AH302" s="366"/>
      <c r="AI302" s="366"/>
      <c r="AJ302" s="366"/>
      <c r="AK302" s="366"/>
    </row>
    <row r="303" spans="1:37" ht="12.75">
      <c r="A303" s="366"/>
      <c r="B303" s="366"/>
      <c r="C303" s="367"/>
      <c r="D303" s="366"/>
      <c r="E303" s="366"/>
      <c r="F303" s="366"/>
      <c r="G303" s="366"/>
      <c r="H303" s="366"/>
      <c r="I303" s="366"/>
      <c r="J303" s="366"/>
      <c r="K303" s="366"/>
      <c r="L303" s="366"/>
      <c r="M303" s="366"/>
      <c r="N303" s="366"/>
      <c r="O303" s="366"/>
      <c r="P303" s="366"/>
      <c r="Q303" s="366"/>
      <c r="R303" s="366"/>
      <c r="S303" s="366"/>
      <c r="T303" s="366"/>
      <c r="U303" s="366"/>
      <c r="V303" s="366"/>
      <c r="W303" s="366"/>
      <c r="X303" s="366"/>
      <c r="Y303" s="366"/>
      <c r="Z303" s="366"/>
      <c r="AA303" s="366"/>
      <c r="AB303" s="366"/>
      <c r="AC303" s="366"/>
      <c r="AD303" s="366"/>
      <c r="AE303" s="366"/>
      <c r="AF303" s="366"/>
      <c r="AG303" s="366"/>
      <c r="AH303" s="366"/>
      <c r="AI303" s="366"/>
      <c r="AJ303" s="366"/>
      <c r="AK303" s="366"/>
    </row>
    <row r="304" spans="1:37" ht="12.75">
      <c r="A304" s="366"/>
      <c r="B304" s="366"/>
      <c r="C304" s="367"/>
      <c r="D304" s="366"/>
      <c r="E304" s="366"/>
      <c r="F304" s="366"/>
      <c r="G304" s="366"/>
      <c r="H304" s="366"/>
      <c r="I304" s="366"/>
      <c r="J304" s="366"/>
      <c r="K304" s="366"/>
      <c r="L304" s="366"/>
      <c r="M304" s="366"/>
      <c r="N304" s="366"/>
      <c r="O304" s="366"/>
      <c r="P304" s="366"/>
      <c r="Q304" s="366"/>
      <c r="R304" s="366"/>
      <c r="S304" s="366"/>
      <c r="T304" s="366"/>
      <c r="U304" s="366"/>
      <c r="V304" s="366"/>
      <c r="W304" s="366"/>
      <c r="X304" s="366"/>
      <c r="Y304" s="366"/>
      <c r="Z304" s="366"/>
      <c r="AA304" s="366"/>
      <c r="AB304" s="366"/>
      <c r="AC304" s="366"/>
      <c r="AD304" s="366"/>
      <c r="AE304" s="366"/>
      <c r="AF304" s="366"/>
      <c r="AG304" s="366"/>
      <c r="AH304" s="366"/>
      <c r="AI304" s="366"/>
      <c r="AJ304" s="366"/>
      <c r="AK304" s="366"/>
    </row>
    <row r="305" spans="1:37" ht="12.75">
      <c r="A305" s="366"/>
      <c r="B305" s="366"/>
      <c r="C305" s="367"/>
      <c r="D305" s="366"/>
      <c r="E305" s="366"/>
      <c r="F305" s="366"/>
      <c r="G305" s="366"/>
      <c r="H305" s="366"/>
      <c r="I305" s="366"/>
      <c r="J305" s="366"/>
      <c r="K305" s="366"/>
      <c r="L305" s="366"/>
      <c r="M305" s="366"/>
      <c r="N305" s="366"/>
      <c r="O305" s="366"/>
      <c r="P305" s="366"/>
      <c r="Q305" s="366"/>
      <c r="R305" s="366"/>
      <c r="S305" s="366"/>
      <c r="T305" s="366"/>
      <c r="U305" s="366"/>
      <c r="V305" s="366"/>
      <c r="W305" s="366"/>
      <c r="X305" s="366"/>
      <c r="Y305" s="366"/>
      <c r="Z305" s="366"/>
      <c r="AA305" s="366"/>
      <c r="AB305" s="366"/>
      <c r="AC305" s="366"/>
      <c r="AD305" s="366"/>
      <c r="AE305" s="366"/>
      <c r="AF305" s="366"/>
      <c r="AG305" s="366"/>
      <c r="AH305" s="366"/>
      <c r="AI305" s="366"/>
      <c r="AJ305" s="366"/>
      <c r="AK305" s="366"/>
    </row>
    <row r="306" spans="1:37" ht="12.75">
      <c r="A306" s="366"/>
      <c r="B306" s="366"/>
      <c r="C306" s="367"/>
      <c r="D306" s="366"/>
      <c r="E306" s="366"/>
      <c r="F306" s="366"/>
      <c r="G306" s="366"/>
      <c r="H306" s="366"/>
      <c r="I306" s="366"/>
      <c r="J306" s="366"/>
      <c r="K306" s="366"/>
      <c r="L306" s="366"/>
      <c r="M306" s="366"/>
      <c r="N306" s="366"/>
      <c r="O306" s="366"/>
      <c r="P306" s="366"/>
      <c r="Q306" s="366"/>
      <c r="R306" s="366"/>
      <c r="S306" s="366"/>
      <c r="T306" s="366"/>
      <c r="U306" s="366"/>
      <c r="V306" s="366"/>
      <c r="W306" s="366"/>
      <c r="X306" s="366"/>
      <c r="Y306" s="366"/>
      <c r="Z306" s="366"/>
      <c r="AA306" s="366"/>
      <c r="AB306" s="366"/>
      <c r="AC306" s="366"/>
      <c r="AD306" s="366"/>
      <c r="AE306" s="366"/>
      <c r="AF306" s="366"/>
      <c r="AG306" s="366"/>
      <c r="AH306" s="366"/>
      <c r="AI306" s="366"/>
      <c r="AJ306" s="366"/>
      <c r="AK306" s="366"/>
    </row>
    <row r="307" spans="1:37" ht="12.75">
      <c r="A307" s="366"/>
      <c r="B307" s="366"/>
      <c r="C307" s="367"/>
      <c r="D307" s="366"/>
      <c r="E307" s="366"/>
      <c r="F307" s="366"/>
      <c r="G307" s="366"/>
      <c r="H307" s="366"/>
      <c r="I307" s="366"/>
      <c r="J307" s="366"/>
      <c r="K307" s="366"/>
      <c r="L307" s="366"/>
      <c r="M307" s="366"/>
      <c r="N307" s="366"/>
      <c r="O307" s="366"/>
      <c r="P307" s="366"/>
      <c r="Q307" s="366"/>
      <c r="R307" s="366"/>
      <c r="S307" s="366"/>
      <c r="T307" s="366"/>
      <c r="U307" s="366"/>
      <c r="V307" s="366"/>
      <c r="W307" s="366"/>
      <c r="X307" s="366"/>
      <c r="Y307" s="366"/>
      <c r="Z307" s="366"/>
      <c r="AA307" s="366"/>
      <c r="AB307" s="366"/>
      <c r="AC307" s="366"/>
      <c r="AD307" s="366"/>
      <c r="AE307" s="366"/>
      <c r="AF307" s="366"/>
      <c r="AG307" s="366"/>
      <c r="AH307" s="366"/>
      <c r="AI307" s="366"/>
      <c r="AJ307" s="366"/>
      <c r="AK307" s="366"/>
    </row>
    <row r="308" spans="1:37" ht="12.75">
      <c r="A308" s="366"/>
      <c r="B308" s="366"/>
      <c r="C308" s="367"/>
      <c r="D308" s="366"/>
      <c r="E308" s="366"/>
      <c r="F308" s="366"/>
      <c r="G308" s="366"/>
      <c r="H308" s="366"/>
      <c r="I308" s="366"/>
      <c r="J308" s="366"/>
      <c r="K308" s="366"/>
      <c r="L308" s="366"/>
      <c r="M308" s="366"/>
      <c r="N308" s="366"/>
      <c r="O308" s="366"/>
      <c r="P308" s="366"/>
      <c r="Q308" s="366"/>
      <c r="R308" s="366"/>
      <c r="S308" s="366"/>
      <c r="T308" s="366"/>
      <c r="U308" s="366"/>
      <c r="V308" s="366"/>
      <c r="W308" s="366"/>
      <c r="X308" s="366"/>
      <c r="Y308" s="366"/>
      <c r="Z308" s="366"/>
      <c r="AA308" s="366"/>
      <c r="AB308" s="366"/>
      <c r="AC308" s="366"/>
      <c r="AD308" s="366"/>
      <c r="AE308" s="366"/>
      <c r="AF308" s="366"/>
      <c r="AG308" s="366"/>
      <c r="AH308" s="366"/>
      <c r="AI308" s="366"/>
      <c r="AJ308" s="366"/>
      <c r="AK308" s="366"/>
    </row>
    <row r="309" spans="1:37" ht="12.75">
      <c r="A309" s="366"/>
      <c r="B309" s="366"/>
      <c r="C309" s="367"/>
      <c r="D309" s="366"/>
      <c r="E309" s="366"/>
      <c r="F309" s="366"/>
      <c r="G309" s="366"/>
      <c r="H309" s="366"/>
      <c r="I309" s="366"/>
      <c r="J309" s="366"/>
      <c r="K309" s="366"/>
      <c r="L309" s="366"/>
      <c r="M309" s="366"/>
      <c r="N309" s="366"/>
      <c r="O309" s="366"/>
      <c r="P309" s="366"/>
      <c r="Q309" s="366"/>
      <c r="R309" s="366"/>
      <c r="S309" s="366"/>
      <c r="T309" s="366"/>
      <c r="U309" s="366"/>
      <c r="V309" s="366"/>
      <c r="W309" s="366"/>
      <c r="X309" s="366"/>
      <c r="Y309" s="366"/>
      <c r="Z309" s="366"/>
      <c r="AA309" s="366"/>
      <c r="AB309" s="366"/>
      <c r="AC309" s="366"/>
      <c r="AD309" s="366"/>
      <c r="AE309" s="366"/>
      <c r="AF309" s="366"/>
      <c r="AG309" s="366"/>
      <c r="AH309" s="366"/>
      <c r="AI309" s="366"/>
      <c r="AJ309" s="366"/>
      <c r="AK309" s="366"/>
    </row>
    <row r="310" spans="1:37" ht="12.75">
      <c r="A310" s="366"/>
      <c r="B310" s="366"/>
      <c r="C310" s="367"/>
      <c r="D310" s="366"/>
      <c r="E310" s="366"/>
      <c r="F310" s="366"/>
      <c r="G310" s="366"/>
      <c r="H310" s="366"/>
      <c r="I310" s="366"/>
      <c r="J310" s="366"/>
      <c r="K310" s="366"/>
      <c r="L310" s="366"/>
      <c r="M310" s="366"/>
      <c r="N310" s="366"/>
      <c r="O310" s="366"/>
      <c r="P310" s="366"/>
      <c r="Q310" s="366"/>
      <c r="R310" s="366"/>
      <c r="S310" s="366"/>
      <c r="T310" s="366"/>
      <c r="U310" s="366"/>
      <c r="V310" s="366"/>
      <c r="W310" s="366"/>
      <c r="X310" s="366"/>
      <c r="Y310" s="366"/>
      <c r="Z310" s="366"/>
      <c r="AA310" s="366"/>
      <c r="AB310" s="366"/>
      <c r="AC310" s="366"/>
      <c r="AD310" s="366"/>
      <c r="AE310" s="366"/>
      <c r="AF310" s="366"/>
      <c r="AG310" s="366"/>
      <c r="AH310" s="366"/>
      <c r="AI310" s="366"/>
      <c r="AJ310" s="366"/>
      <c r="AK310" s="366"/>
    </row>
    <row r="311" spans="1:37" ht="12.75">
      <c r="A311" s="366"/>
      <c r="B311" s="366"/>
      <c r="C311" s="367"/>
      <c r="D311" s="366"/>
      <c r="E311" s="366"/>
      <c r="F311" s="366"/>
      <c r="G311" s="366"/>
      <c r="H311" s="366"/>
      <c r="I311" s="366"/>
      <c r="J311" s="366"/>
      <c r="K311" s="366"/>
      <c r="L311" s="366"/>
      <c r="M311" s="366"/>
      <c r="N311" s="366"/>
      <c r="O311" s="366"/>
      <c r="P311" s="366"/>
      <c r="Q311" s="366"/>
      <c r="R311" s="366"/>
      <c r="S311" s="366"/>
      <c r="T311" s="366"/>
      <c r="U311" s="366"/>
      <c r="V311" s="366"/>
      <c r="W311" s="366"/>
      <c r="X311" s="366"/>
      <c r="Y311" s="366"/>
      <c r="Z311" s="366"/>
      <c r="AA311" s="366"/>
      <c r="AB311" s="366"/>
      <c r="AC311" s="366"/>
      <c r="AD311" s="366"/>
      <c r="AE311" s="366"/>
      <c r="AF311" s="366"/>
      <c r="AG311" s="366"/>
      <c r="AH311" s="366"/>
      <c r="AI311" s="366"/>
      <c r="AJ311" s="366"/>
      <c r="AK311" s="366"/>
    </row>
    <row r="312" spans="1:37" ht="12.75">
      <c r="A312" s="366"/>
      <c r="B312" s="366"/>
      <c r="C312" s="367"/>
      <c r="D312" s="366"/>
      <c r="E312" s="366"/>
      <c r="F312" s="366"/>
      <c r="G312" s="366"/>
      <c r="H312" s="366"/>
      <c r="I312" s="366"/>
      <c r="J312" s="366"/>
      <c r="K312" s="366"/>
      <c r="L312" s="366"/>
      <c r="M312" s="366"/>
      <c r="N312" s="366"/>
      <c r="O312" s="366"/>
      <c r="P312" s="366"/>
      <c r="Q312" s="366"/>
      <c r="R312" s="366"/>
      <c r="S312" s="366"/>
      <c r="T312" s="366"/>
      <c r="U312" s="366"/>
      <c r="V312" s="366"/>
      <c r="W312" s="366"/>
      <c r="X312" s="366"/>
      <c r="Y312" s="366"/>
      <c r="Z312" s="366"/>
      <c r="AA312" s="366"/>
      <c r="AB312" s="366"/>
      <c r="AC312" s="366"/>
      <c r="AD312" s="366"/>
      <c r="AE312" s="366"/>
      <c r="AF312" s="366"/>
      <c r="AG312" s="366"/>
      <c r="AH312" s="366"/>
      <c r="AI312" s="366"/>
      <c r="AJ312" s="366"/>
      <c r="AK312" s="366"/>
    </row>
    <row r="313" spans="1:37" ht="12.75">
      <c r="A313" s="366"/>
      <c r="B313" s="366"/>
      <c r="C313" s="367"/>
      <c r="D313" s="366"/>
      <c r="E313" s="366"/>
      <c r="F313" s="366"/>
      <c r="G313" s="366"/>
      <c r="H313" s="366"/>
      <c r="I313" s="366"/>
      <c r="J313" s="366"/>
      <c r="K313" s="366"/>
      <c r="L313" s="366"/>
      <c r="M313" s="366"/>
      <c r="N313" s="366"/>
      <c r="O313" s="366"/>
      <c r="P313" s="366"/>
      <c r="Q313" s="366"/>
      <c r="R313" s="366"/>
      <c r="S313" s="366"/>
      <c r="T313" s="366"/>
      <c r="U313" s="366"/>
      <c r="V313" s="366"/>
      <c r="W313" s="366"/>
      <c r="X313" s="366"/>
      <c r="Y313" s="366"/>
      <c r="Z313" s="366"/>
      <c r="AA313" s="366"/>
      <c r="AB313" s="366"/>
      <c r="AC313" s="366"/>
      <c r="AD313" s="366"/>
      <c r="AE313" s="366"/>
      <c r="AF313" s="366"/>
      <c r="AG313" s="366"/>
      <c r="AH313" s="366"/>
      <c r="AI313" s="366"/>
      <c r="AJ313" s="366"/>
      <c r="AK313" s="366"/>
    </row>
    <row r="314" spans="1:37" ht="12.75">
      <c r="A314" s="366"/>
      <c r="B314" s="366"/>
      <c r="C314" s="367"/>
      <c r="D314" s="366"/>
      <c r="E314" s="366"/>
      <c r="F314" s="366"/>
      <c r="G314" s="366"/>
      <c r="H314" s="366"/>
      <c r="I314" s="366"/>
      <c r="J314" s="366"/>
      <c r="K314" s="366"/>
      <c r="L314" s="366"/>
      <c r="M314" s="366"/>
      <c r="N314" s="366"/>
      <c r="O314" s="366"/>
      <c r="P314" s="366"/>
      <c r="Q314" s="366"/>
      <c r="R314" s="366"/>
      <c r="S314" s="366"/>
      <c r="T314" s="366"/>
      <c r="U314" s="366"/>
      <c r="V314" s="366"/>
      <c r="W314" s="366"/>
      <c r="X314" s="366"/>
      <c r="Y314" s="366"/>
      <c r="Z314" s="366"/>
      <c r="AA314" s="366"/>
      <c r="AB314" s="366"/>
      <c r="AC314" s="366"/>
      <c r="AD314" s="366"/>
      <c r="AE314" s="366"/>
      <c r="AF314" s="366"/>
      <c r="AG314" s="366"/>
      <c r="AH314" s="366"/>
      <c r="AI314" s="366"/>
      <c r="AJ314" s="366"/>
      <c r="AK314" s="366"/>
    </row>
    <row r="315" spans="1:37" ht="12.75">
      <c r="A315" s="366"/>
      <c r="B315" s="366"/>
      <c r="C315" s="367"/>
      <c r="D315" s="366"/>
      <c r="E315" s="366"/>
      <c r="F315" s="366"/>
      <c r="G315" s="366"/>
      <c r="H315" s="366"/>
      <c r="I315" s="366"/>
      <c r="J315" s="366"/>
      <c r="K315" s="366"/>
      <c r="L315" s="366"/>
      <c r="M315" s="366"/>
      <c r="N315" s="366"/>
      <c r="O315" s="366"/>
      <c r="P315" s="366"/>
      <c r="Q315" s="366"/>
      <c r="R315" s="366"/>
      <c r="S315" s="366"/>
      <c r="T315" s="366"/>
      <c r="U315" s="366"/>
      <c r="V315" s="366"/>
      <c r="W315" s="366"/>
      <c r="X315" s="366"/>
      <c r="Y315" s="366"/>
      <c r="Z315" s="366"/>
      <c r="AA315" s="366"/>
      <c r="AB315" s="366"/>
      <c r="AC315" s="366"/>
      <c r="AD315" s="366"/>
      <c r="AE315" s="366"/>
      <c r="AF315" s="366"/>
      <c r="AG315" s="366"/>
      <c r="AH315" s="366"/>
      <c r="AI315" s="366"/>
      <c r="AJ315" s="366"/>
      <c r="AK315" s="366"/>
    </row>
    <row r="316" spans="1:37" ht="12.75">
      <c r="A316" s="366"/>
      <c r="B316" s="366"/>
      <c r="C316" s="367"/>
      <c r="D316" s="366"/>
      <c r="E316" s="366"/>
      <c r="F316" s="366"/>
      <c r="G316" s="366"/>
      <c r="H316" s="366"/>
      <c r="I316" s="366"/>
      <c r="J316" s="366"/>
      <c r="K316" s="366"/>
      <c r="L316" s="366"/>
      <c r="M316" s="366"/>
      <c r="N316" s="366"/>
      <c r="O316" s="366"/>
      <c r="P316" s="366"/>
      <c r="Q316" s="366"/>
      <c r="R316" s="366"/>
      <c r="S316" s="366"/>
      <c r="T316" s="366"/>
      <c r="U316" s="366"/>
      <c r="V316" s="366"/>
      <c r="W316" s="366"/>
      <c r="X316" s="366"/>
      <c r="Y316" s="366"/>
      <c r="Z316" s="366"/>
      <c r="AA316" s="366"/>
      <c r="AB316" s="366"/>
      <c r="AC316" s="366"/>
      <c r="AD316" s="366"/>
      <c r="AE316" s="366"/>
      <c r="AF316" s="366"/>
      <c r="AG316" s="366"/>
      <c r="AH316" s="366"/>
      <c r="AI316" s="366"/>
      <c r="AJ316" s="366"/>
      <c r="AK316" s="366"/>
    </row>
    <row r="317" spans="1:37" ht="12.75">
      <c r="A317" s="366"/>
      <c r="B317" s="366"/>
      <c r="C317" s="367"/>
      <c r="D317" s="366"/>
      <c r="E317" s="366"/>
      <c r="F317" s="366"/>
      <c r="G317" s="366"/>
      <c r="H317" s="366"/>
      <c r="I317" s="366"/>
      <c r="J317" s="366"/>
      <c r="K317" s="366"/>
      <c r="L317" s="366"/>
      <c r="M317" s="366"/>
      <c r="N317" s="366"/>
      <c r="O317" s="366"/>
      <c r="P317" s="366"/>
      <c r="Q317" s="366"/>
      <c r="R317" s="366"/>
      <c r="S317" s="366"/>
      <c r="T317" s="366"/>
      <c r="U317" s="366"/>
      <c r="V317" s="366"/>
      <c r="W317" s="366"/>
      <c r="X317" s="366"/>
      <c r="Y317" s="366"/>
      <c r="Z317" s="366"/>
      <c r="AA317" s="366"/>
      <c r="AB317" s="366"/>
      <c r="AC317" s="366"/>
      <c r="AD317" s="366"/>
      <c r="AE317" s="366"/>
      <c r="AF317" s="366"/>
      <c r="AG317" s="366"/>
      <c r="AH317" s="366"/>
      <c r="AI317" s="366"/>
      <c r="AJ317" s="366"/>
      <c r="AK317" s="366"/>
    </row>
    <row r="318" spans="1:37" ht="12.75">
      <c r="A318" s="366"/>
      <c r="B318" s="366"/>
      <c r="C318" s="367"/>
      <c r="D318" s="366"/>
      <c r="E318" s="366"/>
      <c r="F318" s="366"/>
      <c r="G318" s="366"/>
      <c r="H318" s="366"/>
      <c r="I318" s="366"/>
      <c r="J318" s="366"/>
      <c r="K318" s="366"/>
      <c r="L318" s="366"/>
      <c r="M318" s="366"/>
      <c r="N318" s="366"/>
      <c r="O318" s="366"/>
      <c r="P318" s="366"/>
      <c r="Q318" s="366"/>
      <c r="R318" s="366"/>
      <c r="S318" s="366"/>
      <c r="T318" s="366"/>
      <c r="U318" s="366"/>
      <c r="V318" s="366"/>
      <c r="W318" s="366"/>
      <c r="X318" s="366"/>
      <c r="Y318" s="366"/>
      <c r="Z318" s="366"/>
      <c r="AA318" s="366"/>
      <c r="AB318" s="366"/>
      <c r="AC318" s="366"/>
      <c r="AD318" s="366"/>
      <c r="AE318" s="366"/>
      <c r="AF318" s="366"/>
      <c r="AG318" s="366"/>
      <c r="AH318" s="366"/>
      <c r="AI318" s="366"/>
      <c r="AJ318" s="366"/>
      <c r="AK318" s="366"/>
    </row>
    <row r="319" spans="1:37" ht="12.75">
      <c r="A319" s="366"/>
      <c r="B319" s="366"/>
      <c r="C319" s="367"/>
      <c r="D319" s="366"/>
      <c r="E319" s="366"/>
      <c r="F319" s="366"/>
      <c r="G319" s="366"/>
      <c r="H319" s="366"/>
      <c r="I319" s="366"/>
      <c r="J319" s="366"/>
      <c r="K319" s="366"/>
      <c r="L319" s="366"/>
      <c r="M319" s="366"/>
      <c r="N319" s="366"/>
      <c r="O319" s="366"/>
      <c r="P319" s="366"/>
      <c r="Q319" s="366"/>
      <c r="R319" s="366"/>
      <c r="S319" s="366"/>
      <c r="T319" s="366"/>
      <c r="U319" s="366"/>
      <c r="V319" s="366"/>
      <c r="W319" s="366"/>
      <c r="X319" s="366"/>
      <c r="Y319" s="366"/>
      <c r="Z319" s="366"/>
      <c r="AA319" s="366"/>
      <c r="AB319" s="366"/>
      <c r="AC319" s="366"/>
      <c r="AD319" s="366"/>
      <c r="AE319" s="366"/>
      <c r="AF319" s="366"/>
      <c r="AG319" s="366"/>
      <c r="AH319" s="366"/>
      <c r="AI319" s="366"/>
      <c r="AJ319" s="366"/>
      <c r="AK319" s="366"/>
    </row>
    <row r="320" spans="1:37" ht="12.75">
      <c r="A320" s="366"/>
      <c r="B320" s="366"/>
      <c r="C320" s="367"/>
      <c r="D320" s="366"/>
      <c r="E320" s="366"/>
      <c r="F320" s="366"/>
      <c r="G320" s="366"/>
      <c r="H320" s="366"/>
      <c r="I320" s="366"/>
      <c r="J320" s="366"/>
      <c r="K320" s="366"/>
      <c r="L320" s="366"/>
      <c r="M320" s="366"/>
      <c r="N320" s="366"/>
      <c r="O320" s="366"/>
      <c r="P320" s="366"/>
      <c r="Q320" s="366"/>
      <c r="R320" s="366"/>
      <c r="S320" s="366"/>
      <c r="T320" s="366"/>
      <c r="U320" s="366"/>
      <c r="V320" s="366"/>
      <c r="W320" s="366"/>
      <c r="X320" s="366"/>
      <c r="Y320" s="366"/>
      <c r="Z320" s="366"/>
      <c r="AA320" s="366"/>
      <c r="AB320" s="366"/>
      <c r="AC320" s="366"/>
      <c r="AD320" s="366"/>
      <c r="AE320" s="366"/>
      <c r="AF320" s="366"/>
      <c r="AG320" s="366"/>
      <c r="AH320" s="366"/>
      <c r="AI320" s="366"/>
      <c r="AJ320" s="366"/>
      <c r="AK320" s="366"/>
    </row>
    <row r="321" spans="1:37" ht="12.75">
      <c r="A321" s="366"/>
      <c r="B321" s="366"/>
      <c r="C321" s="367"/>
      <c r="D321" s="366"/>
      <c r="E321" s="366"/>
      <c r="F321" s="366"/>
      <c r="G321" s="366"/>
      <c r="H321" s="366"/>
      <c r="I321" s="366"/>
      <c r="J321" s="366"/>
      <c r="K321" s="366"/>
      <c r="L321" s="366"/>
      <c r="M321" s="366"/>
      <c r="N321" s="366"/>
      <c r="O321" s="366"/>
      <c r="P321" s="366"/>
      <c r="Q321" s="366"/>
      <c r="R321" s="366"/>
      <c r="S321" s="366"/>
      <c r="T321" s="366"/>
      <c r="U321" s="366"/>
      <c r="V321" s="366"/>
      <c r="W321" s="366"/>
      <c r="X321" s="366"/>
      <c r="Y321" s="366"/>
      <c r="Z321" s="366"/>
      <c r="AA321" s="366"/>
      <c r="AB321" s="366"/>
      <c r="AC321" s="366"/>
      <c r="AD321" s="366"/>
      <c r="AE321" s="366"/>
      <c r="AF321" s="366"/>
      <c r="AG321" s="366"/>
      <c r="AH321" s="366"/>
      <c r="AI321" s="366"/>
      <c r="AJ321" s="366"/>
      <c r="AK321" s="366"/>
    </row>
    <row r="322" spans="1:37" ht="12.75">
      <c r="A322" s="366"/>
      <c r="B322" s="366"/>
      <c r="C322" s="367"/>
      <c r="D322" s="366"/>
      <c r="E322" s="366"/>
      <c r="F322" s="366"/>
      <c r="G322" s="366"/>
      <c r="H322" s="366"/>
      <c r="I322" s="366"/>
      <c r="J322" s="366"/>
      <c r="K322" s="366"/>
      <c r="L322" s="366"/>
      <c r="M322" s="366"/>
      <c r="N322" s="366"/>
      <c r="O322" s="366"/>
      <c r="P322" s="366"/>
      <c r="Q322" s="366"/>
      <c r="R322" s="366"/>
      <c r="S322" s="366"/>
      <c r="T322" s="366"/>
      <c r="U322" s="366"/>
      <c r="V322" s="366"/>
      <c r="W322" s="366"/>
      <c r="X322" s="366"/>
      <c r="Y322" s="366"/>
      <c r="Z322" s="366"/>
      <c r="AA322" s="366"/>
      <c r="AB322" s="366"/>
      <c r="AC322" s="366"/>
      <c r="AD322" s="366"/>
      <c r="AE322" s="366"/>
      <c r="AF322" s="366"/>
      <c r="AG322" s="366"/>
      <c r="AH322" s="366"/>
      <c r="AI322" s="366"/>
      <c r="AJ322" s="366"/>
      <c r="AK322" s="366"/>
    </row>
    <row r="323" spans="1:37" ht="12.75">
      <c r="A323" s="366"/>
      <c r="B323" s="366"/>
      <c r="C323" s="367"/>
      <c r="D323" s="366"/>
      <c r="E323" s="366"/>
      <c r="F323" s="366"/>
      <c r="G323" s="366"/>
      <c r="H323" s="366"/>
      <c r="I323" s="366"/>
      <c r="J323" s="366"/>
      <c r="K323" s="366"/>
      <c r="L323" s="366"/>
      <c r="M323" s="366"/>
      <c r="N323" s="366"/>
      <c r="O323" s="366"/>
      <c r="P323" s="366"/>
      <c r="Q323" s="366"/>
      <c r="R323" s="366"/>
      <c r="S323" s="366"/>
      <c r="T323" s="366"/>
      <c r="U323" s="366"/>
      <c r="V323" s="366"/>
      <c r="W323" s="366"/>
      <c r="X323" s="366"/>
      <c r="Y323" s="366"/>
      <c r="Z323" s="366"/>
      <c r="AA323" s="366"/>
      <c r="AB323" s="366"/>
      <c r="AC323" s="366"/>
      <c r="AD323" s="366"/>
      <c r="AE323" s="366"/>
      <c r="AF323" s="366"/>
      <c r="AG323" s="366"/>
      <c r="AH323" s="366"/>
      <c r="AI323" s="366"/>
      <c r="AJ323" s="366"/>
      <c r="AK323" s="366"/>
    </row>
    <row r="324" spans="1:37" ht="12.75">
      <c r="A324" s="366"/>
      <c r="B324" s="366"/>
      <c r="C324" s="367"/>
      <c r="D324" s="366"/>
      <c r="E324" s="366"/>
      <c r="F324" s="366"/>
      <c r="G324" s="366"/>
      <c r="H324" s="366"/>
      <c r="I324" s="366"/>
      <c r="J324" s="366"/>
      <c r="K324" s="366"/>
      <c r="L324" s="366"/>
      <c r="M324" s="366"/>
      <c r="N324" s="366"/>
      <c r="O324" s="366"/>
      <c r="P324" s="366"/>
      <c r="Q324" s="366"/>
      <c r="R324" s="366"/>
      <c r="S324" s="366"/>
      <c r="T324" s="366"/>
      <c r="U324" s="366"/>
      <c r="V324" s="366"/>
      <c r="W324" s="366"/>
      <c r="X324" s="366"/>
      <c r="Y324" s="366"/>
      <c r="Z324" s="366"/>
      <c r="AA324" s="366"/>
      <c r="AB324" s="366"/>
      <c r="AC324" s="366"/>
      <c r="AD324" s="366"/>
      <c r="AE324" s="366"/>
      <c r="AF324" s="366"/>
      <c r="AG324" s="366"/>
      <c r="AH324" s="366"/>
      <c r="AI324" s="366"/>
      <c r="AJ324" s="366"/>
      <c r="AK324" s="366"/>
    </row>
    <row r="325" spans="1:37" ht="12.75">
      <c r="A325" s="366"/>
      <c r="B325" s="366"/>
      <c r="C325" s="367"/>
      <c r="D325" s="366"/>
      <c r="E325" s="366"/>
      <c r="F325" s="366"/>
      <c r="G325" s="366"/>
      <c r="H325" s="366"/>
      <c r="I325" s="366"/>
      <c r="J325" s="366"/>
      <c r="K325" s="366"/>
      <c r="L325" s="366"/>
      <c r="M325" s="366"/>
      <c r="N325" s="366"/>
      <c r="O325" s="366"/>
      <c r="P325" s="366"/>
      <c r="Q325" s="366"/>
      <c r="R325" s="366"/>
      <c r="S325" s="366"/>
      <c r="T325" s="366"/>
      <c r="U325" s="366"/>
      <c r="V325" s="366"/>
      <c r="W325" s="366"/>
      <c r="X325" s="366"/>
      <c r="Y325" s="366"/>
      <c r="Z325" s="366"/>
      <c r="AA325" s="366"/>
      <c r="AB325" s="366"/>
      <c r="AC325" s="366"/>
      <c r="AD325" s="366"/>
      <c r="AE325" s="366"/>
      <c r="AF325" s="366"/>
      <c r="AG325" s="366"/>
      <c r="AH325" s="366"/>
      <c r="AI325" s="366"/>
      <c r="AJ325" s="366"/>
      <c r="AK325" s="366"/>
    </row>
    <row r="326" spans="1:37" ht="12.75">
      <c r="A326" s="366"/>
      <c r="B326" s="366"/>
      <c r="C326" s="367"/>
      <c r="D326" s="366"/>
      <c r="E326" s="366"/>
      <c r="F326" s="366"/>
      <c r="G326" s="366"/>
      <c r="H326" s="366"/>
      <c r="I326" s="366"/>
      <c r="J326" s="366"/>
      <c r="K326" s="366"/>
      <c r="L326" s="366"/>
      <c r="M326" s="366"/>
      <c r="N326" s="366"/>
      <c r="O326" s="366"/>
      <c r="P326" s="366"/>
      <c r="Q326" s="366"/>
      <c r="R326" s="366"/>
      <c r="S326" s="366"/>
      <c r="T326" s="366"/>
      <c r="U326" s="366"/>
      <c r="V326" s="366"/>
      <c r="W326" s="366"/>
      <c r="X326" s="366"/>
      <c r="Y326" s="366"/>
      <c r="Z326" s="366"/>
      <c r="AA326" s="366"/>
      <c r="AB326" s="366"/>
      <c r="AC326" s="366"/>
      <c r="AD326" s="366"/>
      <c r="AE326" s="366"/>
      <c r="AF326" s="366"/>
      <c r="AG326" s="366"/>
      <c r="AH326" s="366"/>
      <c r="AI326" s="366"/>
      <c r="AJ326" s="366"/>
      <c r="AK326" s="366"/>
    </row>
    <row r="327" spans="1:37" ht="12.75">
      <c r="A327" s="366"/>
      <c r="B327" s="366"/>
      <c r="C327" s="367"/>
      <c r="D327" s="366"/>
      <c r="E327" s="366"/>
      <c r="F327" s="366"/>
      <c r="G327" s="366"/>
      <c r="H327" s="366"/>
      <c r="I327" s="366"/>
      <c r="J327" s="366"/>
      <c r="K327" s="366"/>
      <c r="L327" s="366"/>
      <c r="M327" s="366"/>
      <c r="N327" s="366"/>
      <c r="O327" s="366"/>
      <c r="P327" s="366"/>
      <c r="Q327" s="366"/>
      <c r="R327" s="366"/>
      <c r="S327" s="366"/>
      <c r="T327" s="366"/>
      <c r="U327" s="366"/>
      <c r="V327" s="366"/>
      <c r="W327" s="366"/>
      <c r="X327" s="366"/>
      <c r="Y327" s="366"/>
      <c r="Z327" s="366"/>
      <c r="AA327" s="366"/>
      <c r="AB327" s="366"/>
      <c r="AC327" s="366"/>
      <c r="AD327" s="366"/>
      <c r="AE327" s="366"/>
      <c r="AF327" s="366"/>
      <c r="AG327" s="366"/>
      <c r="AH327" s="366"/>
      <c r="AI327" s="366"/>
      <c r="AJ327" s="366"/>
      <c r="AK327" s="366"/>
    </row>
    <row r="328" spans="1:37" ht="12.75">
      <c r="A328" s="366"/>
      <c r="B328" s="366"/>
      <c r="C328" s="367"/>
      <c r="D328" s="366"/>
      <c r="E328" s="366"/>
      <c r="F328" s="366"/>
      <c r="G328" s="366"/>
      <c r="H328" s="366"/>
      <c r="I328" s="366"/>
      <c r="J328" s="366"/>
      <c r="K328" s="366"/>
      <c r="L328" s="366"/>
      <c r="M328" s="366"/>
      <c r="N328" s="366"/>
      <c r="O328" s="366"/>
      <c r="P328" s="366"/>
      <c r="Q328" s="366"/>
      <c r="R328" s="366"/>
      <c r="S328" s="366"/>
      <c r="T328" s="366"/>
      <c r="U328" s="366"/>
      <c r="V328" s="366"/>
      <c r="W328" s="366"/>
      <c r="X328" s="366"/>
      <c r="Y328" s="366"/>
      <c r="Z328" s="366"/>
      <c r="AA328" s="366"/>
      <c r="AB328" s="366"/>
      <c r="AC328" s="366"/>
      <c r="AD328" s="366"/>
      <c r="AE328" s="366"/>
      <c r="AF328" s="366"/>
      <c r="AG328" s="366"/>
      <c r="AH328" s="366"/>
      <c r="AI328" s="366"/>
      <c r="AJ328" s="366"/>
      <c r="AK328" s="366"/>
    </row>
    <row r="329" spans="1:37" ht="12.75">
      <c r="A329" s="366"/>
      <c r="B329" s="366"/>
      <c r="C329" s="367"/>
      <c r="D329" s="366"/>
      <c r="E329" s="366"/>
      <c r="F329" s="366"/>
      <c r="G329" s="366"/>
      <c r="H329" s="366"/>
      <c r="I329" s="366"/>
      <c r="J329" s="366"/>
      <c r="K329" s="366"/>
      <c r="L329" s="366"/>
      <c r="M329" s="366"/>
      <c r="N329" s="366"/>
      <c r="O329" s="366"/>
      <c r="P329" s="366"/>
      <c r="Q329" s="366"/>
      <c r="R329" s="366"/>
      <c r="S329" s="366"/>
      <c r="T329" s="366"/>
      <c r="U329" s="366"/>
      <c r="V329" s="366"/>
      <c r="W329" s="366"/>
      <c r="X329" s="366"/>
      <c r="Y329" s="366"/>
      <c r="Z329" s="366"/>
      <c r="AA329" s="366"/>
      <c r="AB329" s="366"/>
      <c r="AC329" s="366"/>
      <c r="AD329" s="366"/>
      <c r="AE329" s="366"/>
      <c r="AF329" s="366"/>
      <c r="AG329" s="366"/>
      <c r="AH329" s="366"/>
      <c r="AI329" s="366"/>
      <c r="AJ329" s="366"/>
      <c r="AK329" s="366"/>
    </row>
    <row r="330" spans="1:37" ht="12.75">
      <c r="A330" s="366"/>
      <c r="B330" s="366"/>
      <c r="C330" s="367"/>
      <c r="D330" s="366"/>
      <c r="E330" s="366"/>
      <c r="F330" s="366"/>
      <c r="G330" s="366"/>
      <c r="H330" s="366"/>
      <c r="I330" s="366"/>
      <c r="J330" s="366"/>
      <c r="K330" s="366"/>
      <c r="L330" s="366"/>
      <c r="M330" s="366"/>
      <c r="N330" s="366"/>
      <c r="O330" s="366"/>
      <c r="P330" s="366"/>
      <c r="Q330" s="366"/>
      <c r="R330" s="366"/>
      <c r="S330" s="366"/>
      <c r="T330" s="366"/>
      <c r="U330" s="366"/>
      <c r="V330" s="366"/>
      <c r="W330" s="366"/>
      <c r="X330" s="366"/>
      <c r="Y330" s="366"/>
      <c r="Z330" s="366"/>
      <c r="AA330" s="366"/>
      <c r="AB330" s="366"/>
      <c r="AC330" s="366"/>
      <c r="AD330" s="366"/>
      <c r="AE330" s="366"/>
      <c r="AF330" s="366"/>
      <c r="AG330" s="366"/>
      <c r="AH330" s="366"/>
      <c r="AI330" s="366"/>
      <c r="AJ330" s="366"/>
      <c r="AK330" s="366"/>
    </row>
    <row r="331" spans="1:37" ht="12.75">
      <c r="A331" s="366"/>
      <c r="B331" s="366"/>
      <c r="C331" s="367"/>
      <c r="D331" s="366"/>
      <c r="E331" s="366"/>
      <c r="F331" s="366"/>
      <c r="G331" s="366"/>
      <c r="H331" s="366"/>
      <c r="I331" s="366"/>
      <c r="J331" s="366"/>
      <c r="K331" s="366"/>
      <c r="L331" s="366"/>
      <c r="M331" s="366"/>
      <c r="N331" s="366"/>
      <c r="O331" s="366"/>
      <c r="P331" s="366"/>
      <c r="Q331" s="366"/>
      <c r="R331" s="366"/>
      <c r="S331" s="366"/>
      <c r="T331" s="366"/>
      <c r="U331" s="366"/>
      <c r="V331" s="366"/>
      <c r="W331" s="366"/>
      <c r="X331" s="366"/>
      <c r="Y331" s="366"/>
      <c r="Z331" s="366"/>
      <c r="AA331" s="366"/>
      <c r="AB331" s="366"/>
      <c r="AC331" s="366"/>
      <c r="AD331" s="366"/>
      <c r="AE331" s="366"/>
      <c r="AF331" s="366"/>
      <c r="AG331" s="366"/>
      <c r="AH331" s="366"/>
      <c r="AI331" s="366"/>
      <c r="AJ331" s="366"/>
      <c r="AK331" s="366"/>
    </row>
    <row r="332" spans="1:37" ht="12.75">
      <c r="A332" s="366"/>
      <c r="B332" s="366"/>
      <c r="C332" s="367"/>
      <c r="D332" s="366"/>
      <c r="E332" s="366"/>
      <c r="F332" s="366"/>
      <c r="G332" s="366"/>
      <c r="H332" s="366"/>
      <c r="I332" s="366"/>
      <c r="J332" s="366"/>
      <c r="K332" s="366"/>
      <c r="L332" s="366"/>
      <c r="M332" s="366"/>
      <c r="N332" s="366"/>
      <c r="O332" s="366"/>
      <c r="P332" s="366"/>
      <c r="Q332" s="366"/>
      <c r="R332" s="366"/>
      <c r="S332" s="366"/>
      <c r="T332" s="366"/>
      <c r="U332" s="366"/>
      <c r="V332" s="366"/>
      <c r="W332" s="366"/>
      <c r="X332" s="366"/>
      <c r="Y332" s="366"/>
      <c r="Z332" s="366"/>
      <c r="AA332" s="366"/>
      <c r="AB332" s="366"/>
      <c r="AC332" s="366"/>
      <c r="AD332" s="366"/>
      <c r="AE332" s="366"/>
      <c r="AF332" s="366"/>
      <c r="AG332" s="366"/>
      <c r="AH332" s="366"/>
      <c r="AI332" s="366"/>
      <c r="AJ332" s="366"/>
      <c r="AK332" s="366"/>
    </row>
    <row r="333" spans="1:37" ht="12.75">
      <c r="A333" s="366"/>
      <c r="B333" s="366"/>
      <c r="C333" s="367"/>
      <c r="D333" s="366"/>
      <c r="E333" s="366"/>
      <c r="F333" s="366"/>
      <c r="G333" s="366"/>
      <c r="H333" s="366"/>
      <c r="I333" s="366"/>
      <c r="J333" s="366"/>
      <c r="K333" s="366"/>
      <c r="L333" s="366"/>
      <c r="M333" s="366"/>
      <c r="N333" s="366"/>
      <c r="O333" s="366"/>
      <c r="P333" s="366"/>
      <c r="Q333" s="366"/>
      <c r="R333" s="366"/>
      <c r="S333" s="366"/>
      <c r="T333" s="366"/>
      <c r="U333" s="366"/>
      <c r="V333" s="366"/>
      <c r="W333" s="366"/>
      <c r="X333" s="366"/>
      <c r="Y333" s="366"/>
      <c r="Z333" s="366"/>
      <c r="AA333" s="366"/>
      <c r="AB333" s="366"/>
      <c r="AC333" s="366"/>
      <c r="AD333" s="366"/>
      <c r="AE333" s="366"/>
      <c r="AF333" s="366"/>
      <c r="AG333" s="366"/>
      <c r="AH333" s="366"/>
      <c r="AI333" s="366"/>
      <c r="AJ333" s="366"/>
      <c r="AK333" s="366"/>
    </row>
    <row r="334" spans="1:37" ht="12.75">
      <c r="A334" s="366"/>
      <c r="B334" s="366"/>
      <c r="C334" s="367"/>
      <c r="D334" s="366"/>
      <c r="E334" s="366"/>
      <c r="F334" s="366"/>
      <c r="G334" s="366"/>
      <c r="H334" s="366"/>
      <c r="I334" s="366"/>
      <c r="J334" s="366"/>
      <c r="K334" s="366"/>
      <c r="L334" s="366"/>
      <c r="M334" s="366"/>
      <c r="N334" s="366"/>
      <c r="O334" s="366"/>
      <c r="P334" s="366"/>
      <c r="Q334" s="366"/>
      <c r="R334" s="366"/>
      <c r="S334" s="366"/>
      <c r="T334" s="366"/>
      <c r="U334" s="366"/>
      <c r="V334" s="366"/>
      <c r="W334" s="366"/>
      <c r="X334" s="366"/>
      <c r="Y334" s="366"/>
      <c r="Z334" s="366"/>
      <c r="AA334" s="366"/>
      <c r="AB334" s="366"/>
      <c r="AC334" s="366"/>
      <c r="AD334" s="366"/>
      <c r="AE334" s="366"/>
      <c r="AF334" s="366"/>
      <c r="AG334" s="366"/>
      <c r="AH334" s="366"/>
      <c r="AI334" s="366"/>
      <c r="AJ334" s="366"/>
      <c r="AK334" s="366"/>
    </row>
    <row r="335" spans="1:37" ht="12.75">
      <c r="A335" s="366"/>
      <c r="B335" s="366"/>
      <c r="C335" s="367"/>
      <c r="D335" s="366"/>
      <c r="E335" s="366"/>
      <c r="F335" s="366"/>
      <c r="G335" s="366"/>
      <c r="H335" s="366"/>
      <c r="I335" s="366"/>
      <c r="J335" s="366"/>
      <c r="K335" s="366"/>
      <c r="L335" s="366"/>
      <c r="M335" s="366"/>
      <c r="N335" s="366"/>
      <c r="O335" s="366"/>
      <c r="P335" s="366"/>
      <c r="Q335" s="366"/>
      <c r="R335" s="366"/>
      <c r="S335" s="366"/>
      <c r="T335" s="366"/>
      <c r="U335" s="366"/>
      <c r="V335" s="366"/>
      <c r="W335" s="366"/>
      <c r="X335" s="366"/>
      <c r="Y335" s="366"/>
      <c r="Z335" s="366"/>
      <c r="AA335" s="366"/>
      <c r="AB335" s="366"/>
      <c r="AC335" s="366"/>
      <c r="AD335" s="366"/>
      <c r="AE335" s="366"/>
      <c r="AF335" s="366"/>
      <c r="AG335" s="366"/>
      <c r="AH335" s="366"/>
      <c r="AI335" s="366"/>
      <c r="AJ335" s="366"/>
      <c r="AK335" s="366"/>
    </row>
    <row r="336" spans="1:37" ht="12.75">
      <c r="A336" s="366"/>
      <c r="B336" s="366"/>
      <c r="C336" s="367"/>
      <c r="D336" s="366"/>
      <c r="E336" s="366"/>
      <c r="F336" s="366"/>
      <c r="G336" s="366"/>
      <c r="H336" s="366"/>
      <c r="I336" s="366"/>
      <c r="J336" s="366"/>
      <c r="K336" s="366"/>
      <c r="L336" s="366"/>
      <c r="M336" s="366"/>
      <c r="N336" s="366"/>
      <c r="O336" s="366"/>
      <c r="P336" s="366"/>
      <c r="Q336" s="366"/>
      <c r="R336" s="366"/>
      <c r="S336" s="366"/>
      <c r="T336" s="366"/>
      <c r="U336" s="366"/>
      <c r="V336" s="366"/>
      <c r="W336" s="366"/>
      <c r="X336" s="366"/>
      <c r="Y336" s="366"/>
      <c r="Z336" s="366"/>
      <c r="AA336" s="366"/>
      <c r="AB336" s="366"/>
      <c r="AC336" s="366"/>
      <c r="AD336" s="366"/>
      <c r="AE336" s="366"/>
      <c r="AF336" s="366"/>
      <c r="AG336" s="366"/>
      <c r="AH336" s="366"/>
      <c r="AI336" s="366"/>
      <c r="AJ336" s="366"/>
      <c r="AK336" s="366"/>
    </row>
    <row r="337" spans="1:37" ht="12.75">
      <c r="A337" s="366"/>
      <c r="B337" s="366"/>
      <c r="C337" s="367"/>
      <c r="D337" s="366"/>
      <c r="E337" s="366"/>
      <c r="F337" s="366"/>
      <c r="G337" s="366"/>
      <c r="H337" s="366"/>
      <c r="I337" s="366"/>
      <c r="J337" s="366"/>
      <c r="K337" s="366"/>
      <c r="L337" s="366"/>
      <c r="M337" s="366"/>
      <c r="N337" s="366"/>
      <c r="O337" s="366"/>
      <c r="P337" s="366"/>
      <c r="Q337" s="366"/>
      <c r="R337" s="366"/>
      <c r="S337" s="366"/>
      <c r="T337" s="366"/>
      <c r="U337" s="366"/>
      <c r="V337" s="366"/>
      <c r="W337" s="366"/>
      <c r="X337" s="366"/>
      <c r="Y337" s="366"/>
      <c r="Z337" s="366"/>
      <c r="AA337" s="366"/>
      <c r="AB337" s="366"/>
      <c r="AC337" s="366"/>
      <c r="AD337" s="366"/>
      <c r="AE337" s="366"/>
      <c r="AF337" s="366"/>
      <c r="AG337" s="366"/>
      <c r="AH337" s="366"/>
      <c r="AI337" s="366"/>
      <c r="AJ337" s="366"/>
      <c r="AK337" s="366"/>
    </row>
    <row r="338" spans="1:37" ht="12.75">
      <c r="A338" s="366"/>
      <c r="B338" s="366"/>
      <c r="C338" s="367"/>
      <c r="D338" s="366"/>
      <c r="E338" s="366"/>
      <c r="F338" s="366"/>
      <c r="G338" s="366"/>
      <c r="H338" s="366"/>
      <c r="I338" s="366"/>
      <c r="J338" s="366"/>
      <c r="K338" s="366"/>
      <c r="L338" s="366"/>
      <c r="M338" s="366"/>
      <c r="N338" s="366"/>
      <c r="O338" s="366"/>
      <c r="P338" s="366"/>
      <c r="Q338" s="366"/>
      <c r="R338" s="366"/>
      <c r="S338" s="366"/>
      <c r="T338" s="366"/>
      <c r="U338" s="366"/>
      <c r="V338" s="366"/>
      <c r="W338" s="366"/>
      <c r="X338" s="366"/>
      <c r="Y338" s="366"/>
      <c r="Z338" s="366"/>
      <c r="AA338" s="366"/>
      <c r="AB338" s="366"/>
      <c r="AC338" s="366"/>
      <c r="AD338" s="366"/>
      <c r="AE338" s="366"/>
      <c r="AF338" s="366"/>
      <c r="AG338" s="366"/>
      <c r="AH338" s="366"/>
      <c r="AI338" s="366"/>
      <c r="AJ338" s="366"/>
      <c r="AK338" s="366"/>
    </row>
    <row r="339" spans="1:37" ht="12.75">
      <c r="A339" s="366"/>
      <c r="B339" s="366"/>
      <c r="C339" s="367"/>
      <c r="D339" s="366"/>
      <c r="E339" s="366"/>
      <c r="F339" s="366"/>
      <c r="G339" s="366"/>
      <c r="H339" s="366"/>
      <c r="I339" s="366"/>
      <c r="J339" s="366"/>
      <c r="K339" s="366"/>
      <c r="L339" s="366"/>
      <c r="M339" s="366"/>
      <c r="N339" s="366"/>
      <c r="O339" s="366"/>
      <c r="P339" s="366"/>
      <c r="Q339" s="366"/>
      <c r="R339" s="366"/>
      <c r="S339" s="366"/>
      <c r="T339" s="366"/>
      <c r="U339" s="366"/>
      <c r="V339" s="366"/>
      <c r="W339" s="366"/>
      <c r="X339" s="366"/>
      <c r="Y339" s="366"/>
      <c r="Z339" s="366"/>
      <c r="AA339" s="366"/>
      <c r="AB339" s="366"/>
      <c r="AC339" s="366"/>
      <c r="AD339" s="366"/>
      <c r="AE339" s="366"/>
      <c r="AF339" s="366"/>
      <c r="AG339" s="366"/>
      <c r="AH339" s="366"/>
      <c r="AI339" s="366"/>
      <c r="AJ339" s="366"/>
      <c r="AK339" s="366"/>
    </row>
    <row r="340" spans="1:37" ht="12.75">
      <c r="A340" s="366"/>
      <c r="B340" s="366"/>
      <c r="C340" s="367"/>
      <c r="D340" s="366"/>
      <c r="E340" s="366"/>
      <c r="F340" s="366"/>
      <c r="G340" s="366"/>
      <c r="H340" s="366"/>
      <c r="I340" s="366"/>
      <c r="J340" s="366"/>
      <c r="K340" s="366"/>
      <c r="L340" s="366"/>
      <c r="M340" s="366"/>
      <c r="N340" s="366"/>
      <c r="O340" s="366"/>
      <c r="P340" s="366"/>
      <c r="Q340" s="366"/>
      <c r="R340" s="366"/>
      <c r="S340" s="366"/>
      <c r="T340" s="366"/>
      <c r="U340" s="366"/>
      <c r="V340" s="366"/>
      <c r="W340" s="366"/>
      <c r="X340" s="366"/>
      <c r="Y340" s="366"/>
      <c r="Z340" s="366"/>
      <c r="AA340" s="366"/>
      <c r="AB340" s="366"/>
      <c r="AC340" s="366"/>
      <c r="AD340" s="366"/>
      <c r="AE340" s="366"/>
      <c r="AF340" s="366"/>
      <c r="AG340" s="366"/>
      <c r="AH340" s="366"/>
      <c r="AI340" s="366"/>
      <c r="AJ340" s="366"/>
      <c r="AK340" s="366"/>
    </row>
    <row r="341" spans="1:37" ht="12.75">
      <c r="A341" s="366"/>
      <c r="B341" s="366"/>
      <c r="C341" s="367"/>
      <c r="D341" s="366"/>
      <c r="E341" s="366"/>
      <c r="F341" s="366"/>
      <c r="G341" s="366"/>
      <c r="H341" s="366"/>
      <c r="I341" s="366"/>
      <c r="J341" s="366"/>
      <c r="K341" s="366"/>
      <c r="L341" s="366"/>
      <c r="M341" s="366"/>
      <c r="N341" s="366"/>
      <c r="O341" s="366"/>
      <c r="P341" s="366"/>
      <c r="Q341" s="366"/>
      <c r="R341" s="366"/>
      <c r="S341" s="366"/>
      <c r="T341" s="366"/>
      <c r="U341" s="366"/>
      <c r="V341" s="366"/>
      <c r="W341" s="366"/>
      <c r="X341" s="366"/>
      <c r="Y341" s="366"/>
      <c r="Z341" s="366"/>
      <c r="AA341" s="366"/>
      <c r="AB341" s="366"/>
      <c r="AC341" s="366"/>
      <c r="AD341" s="366"/>
      <c r="AE341" s="366"/>
      <c r="AF341" s="366"/>
      <c r="AG341" s="366"/>
      <c r="AH341" s="366"/>
      <c r="AI341" s="366"/>
      <c r="AJ341" s="366"/>
      <c r="AK341" s="366"/>
    </row>
    <row r="342" spans="1:37" ht="12.75">
      <c r="A342" s="366"/>
      <c r="B342" s="366"/>
      <c r="C342" s="367"/>
      <c r="D342" s="366"/>
      <c r="E342" s="366"/>
      <c r="F342" s="366"/>
      <c r="G342" s="366"/>
      <c r="H342" s="366"/>
      <c r="I342" s="366"/>
      <c r="J342" s="366"/>
      <c r="K342" s="366"/>
      <c r="L342" s="366"/>
      <c r="M342" s="366"/>
      <c r="N342" s="366"/>
      <c r="O342" s="366"/>
      <c r="P342" s="366"/>
      <c r="Q342" s="366"/>
      <c r="R342" s="366"/>
      <c r="S342" s="366"/>
      <c r="T342" s="366"/>
      <c r="U342" s="366"/>
      <c r="V342" s="366"/>
      <c r="W342" s="366"/>
      <c r="X342" s="366"/>
      <c r="Y342" s="366"/>
      <c r="Z342" s="366"/>
      <c r="AA342" s="366"/>
      <c r="AB342" s="366"/>
      <c r="AC342" s="366"/>
      <c r="AD342" s="366"/>
      <c r="AE342" s="366"/>
      <c r="AF342" s="366"/>
      <c r="AG342" s="366"/>
      <c r="AH342" s="366"/>
      <c r="AI342" s="366"/>
      <c r="AJ342" s="366"/>
      <c r="AK342" s="366"/>
    </row>
    <row r="343" spans="1:37" ht="12.75">
      <c r="A343" s="366"/>
      <c r="B343" s="366"/>
      <c r="C343" s="367"/>
      <c r="D343" s="366"/>
      <c r="E343" s="366"/>
      <c r="F343" s="366"/>
      <c r="G343" s="366"/>
      <c r="H343" s="366"/>
      <c r="I343" s="366"/>
      <c r="J343" s="366"/>
      <c r="K343" s="366"/>
      <c r="L343" s="366"/>
      <c r="M343" s="366"/>
      <c r="N343" s="366"/>
      <c r="O343" s="366"/>
      <c r="P343" s="366"/>
      <c r="Q343" s="366"/>
      <c r="R343" s="366"/>
      <c r="S343" s="366"/>
      <c r="T343" s="366"/>
      <c r="U343" s="366"/>
      <c r="V343" s="366"/>
      <c r="W343" s="366"/>
      <c r="X343" s="366"/>
      <c r="Y343" s="366"/>
      <c r="Z343" s="366"/>
      <c r="AA343" s="366"/>
      <c r="AB343" s="366"/>
      <c r="AC343" s="366"/>
      <c r="AD343" s="366"/>
      <c r="AE343" s="366"/>
      <c r="AF343" s="366"/>
      <c r="AG343" s="366"/>
      <c r="AH343" s="366"/>
      <c r="AI343" s="366"/>
      <c r="AJ343" s="366"/>
      <c r="AK343" s="366"/>
    </row>
    <row r="344" spans="1:37" ht="12.75">
      <c r="A344" s="366"/>
      <c r="B344" s="366"/>
      <c r="C344" s="367"/>
      <c r="D344" s="366"/>
      <c r="E344" s="366"/>
      <c r="F344" s="366"/>
      <c r="G344" s="366"/>
      <c r="H344" s="366"/>
      <c r="I344" s="366"/>
      <c r="J344" s="366"/>
      <c r="K344" s="366"/>
      <c r="L344" s="366"/>
      <c r="M344" s="366"/>
      <c r="N344" s="366"/>
      <c r="O344" s="366"/>
      <c r="P344" s="366"/>
      <c r="Q344" s="366"/>
      <c r="R344" s="366"/>
      <c r="S344" s="366"/>
      <c r="T344" s="366"/>
      <c r="U344" s="366"/>
      <c r="V344" s="366"/>
      <c r="W344" s="366"/>
      <c r="X344" s="366"/>
      <c r="Y344" s="366"/>
      <c r="Z344" s="366"/>
      <c r="AA344" s="366"/>
      <c r="AB344" s="366"/>
      <c r="AC344" s="366"/>
      <c r="AD344" s="366"/>
      <c r="AE344" s="366"/>
      <c r="AF344" s="366"/>
      <c r="AG344" s="366"/>
      <c r="AH344" s="366"/>
      <c r="AI344" s="366"/>
      <c r="AJ344" s="366"/>
      <c r="AK344" s="366"/>
    </row>
    <row r="345" spans="1:37" ht="12.75">
      <c r="A345" s="366"/>
      <c r="B345" s="366"/>
      <c r="C345" s="367"/>
      <c r="D345" s="366"/>
      <c r="E345" s="366"/>
      <c r="F345" s="366"/>
      <c r="G345" s="366"/>
      <c r="H345" s="366"/>
      <c r="I345" s="366"/>
      <c r="J345" s="366"/>
      <c r="K345" s="366"/>
      <c r="L345" s="366"/>
      <c r="M345" s="366"/>
      <c r="N345" s="366"/>
      <c r="O345" s="366"/>
      <c r="P345" s="366"/>
      <c r="Q345" s="366"/>
      <c r="R345" s="366"/>
      <c r="S345" s="366"/>
      <c r="T345" s="366"/>
      <c r="U345" s="366"/>
      <c r="V345" s="366"/>
      <c r="W345" s="366"/>
      <c r="X345" s="366"/>
      <c r="Y345" s="366"/>
      <c r="Z345" s="366"/>
      <c r="AA345" s="366"/>
      <c r="AB345" s="366"/>
      <c r="AC345" s="366"/>
      <c r="AD345" s="366"/>
      <c r="AE345" s="366"/>
      <c r="AF345" s="366"/>
      <c r="AG345" s="366"/>
      <c r="AH345" s="366"/>
      <c r="AI345" s="366"/>
      <c r="AJ345" s="366"/>
      <c r="AK345" s="366"/>
    </row>
    <row r="346" spans="1:37" ht="12.75">
      <c r="A346" s="366"/>
      <c r="B346" s="366"/>
      <c r="C346" s="367"/>
      <c r="D346" s="366"/>
      <c r="E346" s="366"/>
      <c r="F346" s="366"/>
      <c r="G346" s="366"/>
      <c r="H346" s="366"/>
      <c r="I346" s="366"/>
      <c r="J346" s="366"/>
      <c r="K346" s="366"/>
      <c r="L346" s="366"/>
      <c r="M346" s="366"/>
      <c r="N346" s="366"/>
      <c r="O346" s="366"/>
      <c r="P346" s="366"/>
      <c r="Q346" s="366"/>
      <c r="R346" s="366"/>
      <c r="S346" s="366"/>
      <c r="T346" s="366"/>
      <c r="U346" s="366"/>
      <c r="V346" s="366"/>
      <c r="W346" s="366"/>
      <c r="X346" s="366"/>
      <c r="Y346" s="366"/>
      <c r="Z346" s="366"/>
      <c r="AA346" s="366"/>
      <c r="AB346" s="366"/>
      <c r="AC346" s="366"/>
      <c r="AD346" s="366"/>
      <c r="AE346" s="366"/>
      <c r="AF346" s="366"/>
      <c r="AG346" s="366"/>
      <c r="AH346" s="366"/>
      <c r="AI346" s="366"/>
      <c r="AJ346" s="366"/>
      <c r="AK346" s="366"/>
    </row>
    <row r="347" spans="1:37" ht="12.75">
      <c r="A347" s="366"/>
      <c r="B347" s="366"/>
      <c r="C347" s="367"/>
      <c r="D347" s="366"/>
      <c r="E347" s="366"/>
      <c r="F347" s="366"/>
      <c r="G347" s="366"/>
      <c r="H347" s="366"/>
      <c r="I347" s="366"/>
      <c r="J347" s="366"/>
      <c r="K347" s="366"/>
      <c r="L347" s="366"/>
      <c r="M347" s="366"/>
      <c r="N347" s="366"/>
      <c r="O347" s="366"/>
      <c r="P347" s="366"/>
      <c r="Q347" s="366"/>
      <c r="R347" s="366"/>
      <c r="S347" s="366"/>
      <c r="T347" s="366"/>
      <c r="U347" s="366"/>
      <c r="V347" s="366"/>
      <c r="W347" s="366"/>
      <c r="X347" s="366"/>
      <c r="Y347" s="366"/>
      <c r="Z347" s="366"/>
      <c r="AA347" s="366"/>
      <c r="AB347" s="366"/>
      <c r="AC347" s="366"/>
      <c r="AD347" s="366"/>
      <c r="AE347" s="366"/>
      <c r="AF347" s="366"/>
      <c r="AG347" s="366"/>
      <c r="AH347" s="366"/>
      <c r="AI347" s="366"/>
      <c r="AJ347" s="366"/>
      <c r="AK347" s="366"/>
    </row>
    <row r="348" spans="1:37" ht="12.75">
      <c r="A348" s="366"/>
      <c r="B348" s="366"/>
      <c r="C348" s="367"/>
      <c r="D348" s="366"/>
      <c r="E348" s="366"/>
      <c r="F348" s="366"/>
      <c r="G348" s="366"/>
      <c r="H348" s="366"/>
      <c r="I348" s="366"/>
      <c r="J348" s="366"/>
      <c r="K348" s="366"/>
      <c r="L348" s="366"/>
      <c r="M348" s="366"/>
      <c r="N348" s="366"/>
      <c r="O348" s="366"/>
      <c r="P348" s="366"/>
      <c r="Q348" s="366"/>
      <c r="R348" s="366"/>
      <c r="S348" s="366"/>
      <c r="T348" s="366"/>
      <c r="U348" s="366"/>
      <c r="V348" s="366"/>
      <c r="W348" s="366"/>
      <c r="X348" s="366"/>
      <c r="Y348" s="366"/>
      <c r="Z348" s="366"/>
      <c r="AA348" s="366"/>
      <c r="AB348" s="366"/>
      <c r="AC348" s="366"/>
      <c r="AD348" s="366"/>
      <c r="AE348" s="366"/>
      <c r="AF348" s="366"/>
      <c r="AG348" s="366"/>
      <c r="AH348" s="366"/>
      <c r="AI348" s="366"/>
      <c r="AJ348" s="366"/>
      <c r="AK348" s="366"/>
    </row>
    <row r="349" spans="1:37" ht="12.75">
      <c r="A349" s="366"/>
      <c r="B349" s="366"/>
      <c r="C349" s="367"/>
      <c r="D349" s="366"/>
      <c r="E349" s="366"/>
      <c r="F349" s="366"/>
      <c r="G349" s="366"/>
      <c r="H349" s="366"/>
      <c r="I349" s="366"/>
      <c r="J349" s="366"/>
      <c r="K349" s="366"/>
      <c r="L349" s="366"/>
      <c r="M349" s="366"/>
      <c r="N349" s="366"/>
      <c r="O349" s="366"/>
      <c r="P349" s="366"/>
      <c r="Q349" s="366"/>
      <c r="R349" s="366"/>
      <c r="S349" s="366"/>
      <c r="T349" s="366"/>
      <c r="U349" s="366"/>
      <c r="V349" s="366"/>
      <c r="W349" s="366"/>
      <c r="X349" s="366"/>
      <c r="Y349" s="366"/>
      <c r="Z349" s="366"/>
      <c r="AA349" s="366"/>
      <c r="AB349" s="366"/>
      <c r="AC349" s="366"/>
      <c r="AD349" s="366"/>
      <c r="AE349" s="366"/>
      <c r="AF349" s="366"/>
      <c r="AG349" s="366"/>
      <c r="AH349" s="366"/>
      <c r="AI349" s="366"/>
      <c r="AJ349" s="366"/>
      <c r="AK349" s="366"/>
    </row>
    <row r="350" spans="1:37" ht="12.75">
      <c r="A350" s="366"/>
      <c r="B350" s="366"/>
      <c r="C350" s="367"/>
      <c r="D350" s="366"/>
      <c r="E350" s="366"/>
      <c r="F350" s="366"/>
      <c r="G350" s="366"/>
      <c r="H350" s="366"/>
      <c r="I350" s="366"/>
      <c r="J350" s="366"/>
      <c r="K350" s="366"/>
      <c r="L350" s="366"/>
      <c r="M350" s="366"/>
      <c r="N350" s="366"/>
      <c r="O350" s="366"/>
      <c r="P350" s="366"/>
      <c r="Q350" s="366"/>
      <c r="R350" s="366"/>
      <c r="S350" s="366"/>
      <c r="T350" s="366"/>
      <c r="U350" s="366"/>
      <c r="V350" s="366"/>
      <c r="W350" s="366"/>
      <c r="X350" s="366"/>
      <c r="Y350" s="366"/>
      <c r="Z350" s="366"/>
      <c r="AA350" s="366"/>
      <c r="AB350" s="366"/>
      <c r="AC350" s="366"/>
      <c r="AD350" s="366"/>
      <c r="AE350" s="366"/>
      <c r="AF350" s="366"/>
      <c r="AG350" s="366"/>
      <c r="AH350" s="366"/>
      <c r="AI350" s="366"/>
      <c r="AJ350" s="366"/>
      <c r="AK350" s="366"/>
    </row>
    <row r="351" spans="1:37" ht="12.75">
      <c r="A351" s="366"/>
      <c r="B351" s="366"/>
      <c r="C351" s="367"/>
      <c r="D351" s="366"/>
      <c r="E351" s="366"/>
      <c r="F351" s="366"/>
      <c r="G351" s="366"/>
      <c r="H351" s="366"/>
      <c r="I351" s="366"/>
      <c r="J351" s="366"/>
      <c r="K351" s="366"/>
      <c r="L351" s="366"/>
      <c r="M351" s="366"/>
      <c r="N351" s="366"/>
      <c r="O351" s="366"/>
      <c r="P351" s="366"/>
      <c r="Q351" s="366"/>
      <c r="R351" s="366"/>
      <c r="S351" s="366"/>
      <c r="T351" s="366"/>
      <c r="U351" s="366"/>
      <c r="V351" s="366"/>
      <c r="W351" s="366"/>
      <c r="X351" s="366"/>
      <c r="Y351" s="366"/>
      <c r="Z351" s="366"/>
      <c r="AA351" s="366"/>
      <c r="AB351" s="366"/>
      <c r="AC351" s="366"/>
      <c r="AD351" s="366"/>
      <c r="AE351" s="366"/>
      <c r="AF351" s="366"/>
      <c r="AG351" s="366"/>
      <c r="AH351" s="366"/>
      <c r="AI351" s="366"/>
      <c r="AJ351" s="366"/>
      <c r="AK351" s="366"/>
    </row>
    <row r="352" spans="1:37" ht="12.75">
      <c r="A352" s="366"/>
      <c r="B352" s="366"/>
      <c r="C352" s="367"/>
      <c r="D352" s="366"/>
      <c r="E352" s="366"/>
      <c r="F352" s="366"/>
      <c r="G352" s="366"/>
      <c r="H352" s="366"/>
      <c r="I352" s="366"/>
      <c r="J352" s="366"/>
      <c r="K352" s="366"/>
      <c r="L352" s="366"/>
      <c r="M352" s="366"/>
      <c r="N352" s="366"/>
      <c r="O352" s="366"/>
      <c r="P352" s="366"/>
      <c r="Q352" s="366"/>
      <c r="R352" s="366"/>
      <c r="S352" s="366"/>
      <c r="T352" s="366"/>
      <c r="U352" s="366"/>
      <c r="V352" s="366"/>
      <c r="W352" s="366"/>
      <c r="X352" s="366"/>
      <c r="Y352" s="366"/>
      <c r="Z352" s="366"/>
      <c r="AA352" s="366"/>
      <c r="AB352" s="366"/>
      <c r="AC352" s="366"/>
      <c r="AD352" s="366"/>
      <c r="AE352" s="366"/>
      <c r="AF352" s="366"/>
      <c r="AG352" s="366"/>
      <c r="AH352" s="366"/>
      <c r="AI352" s="366"/>
      <c r="AJ352" s="366"/>
      <c r="AK352" s="366"/>
    </row>
    <row r="353" spans="1:37" ht="12.75">
      <c r="A353" s="366"/>
      <c r="B353" s="366"/>
      <c r="C353" s="367"/>
      <c r="D353" s="366"/>
      <c r="E353" s="366"/>
      <c r="F353" s="366"/>
      <c r="G353" s="366"/>
      <c r="H353" s="366"/>
      <c r="I353" s="366"/>
      <c r="J353" s="366"/>
      <c r="K353" s="366"/>
      <c r="L353" s="366"/>
      <c r="M353" s="366"/>
      <c r="N353" s="366"/>
      <c r="O353" s="366"/>
      <c r="P353" s="366"/>
      <c r="Q353" s="366"/>
      <c r="R353" s="366"/>
      <c r="S353" s="366"/>
      <c r="T353" s="366"/>
      <c r="U353" s="366"/>
      <c r="V353" s="366"/>
      <c r="W353" s="366"/>
      <c r="X353" s="366"/>
      <c r="Y353" s="366"/>
      <c r="Z353" s="366"/>
      <c r="AA353" s="366"/>
      <c r="AB353" s="366"/>
      <c r="AC353" s="366"/>
      <c r="AD353" s="366"/>
      <c r="AE353" s="366"/>
      <c r="AF353" s="366"/>
      <c r="AG353" s="366"/>
      <c r="AH353" s="366"/>
      <c r="AI353" s="366"/>
      <c r="AJ353" s="366"/>
      <c r="AK353" s="366"/>
    </row>
    <row r="354" spans="1:37" ht="12.75">
      <c r="A354" s="366"/>
      <c r="B354" s="366"/>
      <c r="C354" s="367"/>
      <c r="D354" s="366"/>
      <c r="E354" s="366"/>
      <c r="F354" s="366"/>
      <c r="G354" s="366"/>
      <c r="H354" s="366"/>
      <c r="I354" s="366"/>
      <c r="J354" s="366"/>
      <c r="K354" s="366"/>
      <c r="L354" s="366"/>
      <c r="M354" s="366"/>
      <c r="N354" s="366"/>
      <c r="O354" s="366"/>
      <c r="P354" s="366"/>
      <c r="Q354" s="366"/>
      <c r="R354" s="366"/>
      <c r="S354" s="366"/>
      <c r="T354" s="366"/>
      <c r="U354" s="366"/>
      <c r="V354" s="366"/>
      <c r="W354" s="366"/>
      <c r="X354" s="366"/>
      <c r="Y354" s="366"/>
      <c r="Z354" s="366"/>
      <c r="AA354" s="366"/>
      <c r="AB354" s="366"/>
      <c r="AC354" s="366"/>
      <c r="AD354" s="366"/>
      <c r="AE354" s="366"/>
      <c r="AF354" s="366"/>
      <c r="AG354" s="366"/>
      <c r="AH354" s="366"/>
      <c r="AI354" s="366"/>
      <c r="AJ354" s="366"/>
      <c r="AK354" s="366"/>
    </row>
    <row r="355" spans="1:37" ht="12.75">
      <c r="A355" s="366"/>
      <c r="B355" s="366"/>
      <c r="C355" s="367"/>
      <c r="D355" s="366"/>
      <c r="E355" s="366"/>
      <c r="F355" s="366"/>
      <c r="G355" s="366"/>
      <c r="H355" s="366"/>
      <c r="I355" s="366"/>
      <c r="J355" s="366"/>
      <c r="K355" s="366"/>
      <c r="L355" s="366"/>
      <c r="M355" s="366"/>
      <c r="N355" s="366"/>
      <c r="O355" s="366"/>
      <c r="P355" s="366"/>
      <c r="Q355" s="366"/>
      <c r="R355" s="366"/>
      <c r="S355" s="366"/>
      <c r="T355" s="366"/>
      <c r="U355" s="366"/>
      <c r="V355" s="366"/>
      <c r="W355" s="366"/>
      <c r="X355" s="366"/>
      <c r="Y355" s="366"/>
      <c r="Z355" s="366"/>
      <c r="AA355" s="366"/>
      <c r="AB355" s="366"/>
      <c r="AC355" s="366"/>
      <c r="AD355" s="366"/>
      <c r="AE355" s="366"/>
      <c r="AF355" s="366"/>
      <c r="AG355" s="366"/>
      <c r="AH355" s="366"/>
      <c r="AI355" s="366"/>
      <c r="AJ355" s="366"/>
      <c r="AK355" s="366"/>
    </row>
    <row r="356" spans="1:37" ht="12.75">
      <c r="A356" s="366"/>
      <c r="B356" s="366"/>
      <c r="C356" s="367"/>
      <c r="D356" s="366"/>
      <c r="E356" s="366"/>
      <c r="F356" s="366"/>
      <c r="G356" s="366"/>
      <c r="H356" s="366"/>
      <c r="I356" s="366"/>
      <c r="J356" s="366"/>
      <c r="K356" s="366"/>
      <c r="L356" s="366"/>
      <c r="M356" s="366"/>
      <c r="N356" s="366"/>
      <c r="O356" s="366"/>
      <c r="P356" s="366"/>
      <c r="Q356" s="366"/>
      <c r="R356" s="366"/>
      <c r="S356" s="366"/>
      <c r="T356" s="366"/>
      <c r="U356" s="366"/>
      <c r="V356" s="366"/>
      <c r="W356" s="366"/>
      <c r="X356" s="366"/>
      <c r="Y356" s="366"/>
      <c r="Z356" s="366"/>
      <c r="AA356" s="366"/>
      <c r="AB356" s="366"/>
      <c r="AC356" s="366"/>
      <c r="AD356" s="366"/>
      <c r="AE356" s="366"/>
      <c r="AF356" s="366"/>
      <c r="AG356" s="366"/>
      <c r="AH356" s="366"/>
      <c r="AI356" s="366"/>
      <c r="AJ356" s="366"/>
      <c r="AK356" s="366"/>
    </row>
    <row r="357" spans="1:37" ht="12.75">
      <c r="A357" s="366"/>
      <c r="B357" s="366"/>
      <c r="C357" s="367"/>
      <c r="D357" s="366"/>
      <c r="E357" s="366"/>
      <c r="F357" s="366"/>
      <c r="G357" s="366"/>
      <c r="H357" s="366"/>
      <c r="I357" s="366"/>
      <c r="J357" s="366"/>
      <c r="K357" s="366"/>
      <c r="L357" s="366"/>
      <c r="M357" s="366"/>
      <c r="N357" s="366"/>
      <c r="O357" s="366"/>
      <c r="P357" s="366"/>
      <c r="Q357" s="366"/>
      <c r="R357" s="366"/>
      <c r="S357" s="366"/>
      <c r="T357" s="366"/>
      <c r="U357" s="366"/>
      <c r="V357" s="366"/>
      <c r="W357" s="366"/>
      <c r="X357" s="366"/>
      <c r="Y357" s="366"/>
      <c r="Z357" s="366"/>
      <c r="AA357" s="366"/>
      <c r="AB357" s="366"/>
      <c r="AC357" s="366"/>
      <c r="AD357" s="366"/>
      <c r="AE357" s="366"/>
      <c r="AF357" s="366"/>
      <c r="AG357" s="366"/>
      <c r="AH357" s="366"/>
      <c r="AI357" s="366"/>
      <c r="AJ357" s="366"/>
      <c r="AK357" s="366"/>
    </row>
    <row r="358" spans="1:37" ht="12.75">
      <c r="A358" s="366"/>
      <c r="B358" s="366"/>
      <c r="C358" s="367"/>
      <c r="D358" s="366"/>
      <c r="E358" s="366"/>
      <c r="F358" s="366"/>
      <c r="G358" s="366"/>
      <c r="H358" s="366"/>
      <c r="I358" s="366"/>
      <c r="J358" s="366"/>
      <c r="K358" s="366"/>
      <c r="L358" s="366"/>
      <c r="M358" s="366"/>
      <c r="N358" s="366"/>
      <c r="O358" s="366"/>
      <c r="P358" s="366"/>
      <c r="Q358" s="366"/>
      <c r="R358" s="366"/>
      <c r="S358" s="366"/>
      <c r="T358" s="366"/>
      <c r="U358" s="366"/>
      <c r="V358" s="366"/>
      <c r="W358" s="366"/>
      <c r="X358" s="366"/>
      <c r="Y358" s="366"/>
      <c r="Z358" s="366"/>
      <c r="AA358" s="366"/>
      <c r="AB358" s="366"/>
      <c r="AC358" s="366"/>
      <c r="AD358" s="366"/>
      <c r="AE358" s="366"/>
      <c r="AF358" s="366"/>
      <c r="AG358" s="366"/>
      <c r="AH358" s="366"/>
      <c r="AI358" s="366"/>
      <c r="AJ358" s="366"/>
      <c r="AK358" s="366"/>
    </row>
    <row r="359" spans="1:37" ht="12.75">
      <c r="A359" s="366"/>
      <c r="B359" s="366"/>
      <c r="C359" s="367"/>
      <c r="D359" s="366"/>
      <c r="E359" s="366"/>
      <c r="F359" s="366"/>
      <c r="G359" s="366"/>
      <c r="H359" s="366"/>
      <c r="I359" s="366"/>
      <c r="J359" s="366"/>
      <c r="K359" s="366"/>
      <c r="L359" s="366"/>
      <c r="M359" s="366"/>
      <c r="N359" s="366"/>
      <c r="O359" s="366"/>
      <c r="P359" s="366"/>
      <c r="Q359" s="366"/>
      <c r="R359" s="366"/>
      <c r="S359" s="366"/>
      <c r="T359" s="366"/>
      <c r="U359" s="366"/>
      <c r="V359" s="366"/>
      <c r="W359" s="366"/>
      <c r="X359" s="366"/>
      <c r="Y359" s="366"/>
      <c r="Z359" s="366"/>
      <c r="AA359" s="366"/>
      <c r="AB359" s="366"/>
      <c r="AC359" s="366"/>
      <c r="AD359" s="366"/>
      <c r="AE359" s="366"/>
      <c r="AF359" s="366"/>
      <c r="AG359" s="366"/>
      <c r="AH359" s="366"/>
      <c r="AI359" s="366"/>
      <c r="AJ359" s="366"/>
      <c r="AK359" s="366"/>
    </row>
    <row r="360" spans="1:37" ht="12.75">
      <c r="A360" s="366"/>
      <c r="B360" s="366"/>
      <c r="C360" s="367"/>
      <c r="D360" s="366"/>
      <c r="E360" s="366"/>
      <c r="F360" s="366"/>
      <c r="G360" s="366"/>
      <c r="H360" s="366"/>
      <c r="I360" s="366"/>
      <c r="J360" s="366"/>
      <c r="K360" s="366"/>
      <c r="L360" s="366"/>
      <c r="M360" s="366"/>
      <c r="N360" s="366"/>
      <c r="O360" s="366"/>
      <c r="P360" s="366"/>
      <c r="Q360" s="366"/>
      <c r="R360" s="366"/>
      <c r="S360" s="366"/>
      <c r="T360" s="366"/>
      <c r="U360" s="366"/>
      <c r="V360" s="366"/>
      <c r="W360" s="366"/>
      <c r="X360" s="366"/>
      <c r="Y360" s="366"/>
      <c r="Z360" s="366"/>
      <c r="AA360" s="366"/>
      <c r="AB360" s="366"/>
      <c r="AC360" s="366"/>
      <c r="AD360" s="366"/>
      <c r="AE360" s="366"/>
      <c r="AF360" s="366"/>
      <c r="AG360" s="366"/>
      <c r="AH360" s="366"/>
      <c r="AI360" s="366"/>
      <c r="AJ360" s="366"/>
      <c r="AK360" s="366"/>
    </row>
    <row r="361" spans="1:37" ht="12.75">
      <c r="A361" s="366"/>
      <c r="B361" s="366"/>
      <c r="C361" s="367"/>
      <c r="D361" s="366"/>
      <c r="E361" s="366"/>
      <c r="F361" s="366"/>
      <c r="G361" s="366"/>
      <c r="H361" s="366"/>
      <c r="I361" s="366"/>
      <c r="J361" s="366"/>
      <c r="K361" s="366"/>
      <c r="L361" s="366"/>
      <c r="M361" s="366"/>
      <c r="N361" s="366"/>
      <c r="O361" s="366"/>
      <c r="P361" s="366"/>
      <c r="Q361" s="366"/>
      <c r="R361" s="366"/>
      <c r="S361" s="366"/>
      <c r="T361" s="366"/>
      <c r="U361" s="366"/>
      <c r="V361" s="366"/>
      <c r="W361" s="366"/>
      <c r="X361" s="366"/>
      <c r="Y361" s="366"/>
      <c r="Z361" s="366"/>
      <c r="AA361" s="366"/>
      <c r="AB361" s="366"/>
      <c r="AC361" s="366"/>
      <c r="AD361" s="366"/>
      <c r="AE361" s="366"/>
      <c r="AF361" s="366"/>
      <c r="AG361" s="366"/>
      <c r="AH361" s="366"/>
      <c r="AI361" s="366"/>
      <c r="AJ361" s="366"/>
      <c r="AK361" s="366"/>
    </row>
    <row r="362" spans="1:37" ht="12.75">
      <c r="A362" s="366"/>
      <c r="B362" s="366"/>
      <c r="C362" s="367"/>
      <c r="D362" s="366"/>
      <c r="E362" s="366"/>
      <c r="F362" s="366"/>
      <c r="G362" s="366"/>
      <c r="H362" s="366"/>
      <c r="I362" s="366"/>
      <c r="J362" s="366"/>
      <c r="K362" s="366"/>
      <c r="L362" s="366"/>
      <c r="M362" s="366"/>
      <c r="N362" s="366"/>
      <c r="O362" s="366"/>
      <c r="P362" s="366"/>
      <c r="Q362" s="366"/>
      <c r="R362" s="366"/>
      <c r="S362" s="366"/>
      <c r="T362" s="366"/>
      <c r="U362" s="366"/>
      <c r="V362" s="366"/>
      <c r="W362" s="366"/>
      <c r="X362" s="366"/>
      <c r="Y362" s="366"/>
      <c r="Z362" s="366"/>
      <c r="AA362" s="366"/>
      <c r="AB362" s="366"/>
      <c r="AC362" s="366"/>
      <c r="AD362" s="366"/>
      <c r="AE362" s="366"/>
      <c r="AF362" s="366"/>
      <c r="AG362" s="366"/>
      <c r="AH362" s="366"/>
      <c r="AI362" s="366"/>
      <c r="AJ362" s="366"/>
      <c r="AK362" s="366"/>
    </row>
    <row r="363" spans="1:37" ht="12.75">
      <c r="A363" s="366"/>
      <c r="B363" s="366"/>
      <c r="C363" s="367"/>
      <c r="D363" s="366"/>
      <c r="E363" s="366"/>
      <c r="F363" s="366"/>
      <c r="G363" s="366"/>
      <c r="H363" s="366"/>
      <c r="I363" s="366"/>
      <c r="J363" s="366"/>
      <c r="K363" s="366"/>
      <c r="L363" s="366"/>
      <c r="M363" s="366"/>
      <c r="N363" s="366"/>
      <c r="O363" s="366"/>
      <c r="P363" s="366"/>
      <c r="Q363" s="366"/>
      <c r="R363" s="366"/>
      <c r="S363" s="366"/>
      <c r="T363" s="366"/>
      <c r="U363" s="366"/>
      <c r="V363" s="366"/>
      <c r="W363" s="366"/>
      <c r="X363" s="366"/>
      <c r="Y363" s="366"/>
      <c r="Z363" s="366"/>
      <c r="AA363" s="366"/>
      <c r="AB363" s="366"/>
      <c r="AC363" s="366"/>
      <c r="AD363" s="366"/>
      <c r="AE363" s="366"/>
      <c r="AF363" s="366"/>
      <c r="AG363" s="366"/>
      <c r="AH363" s="366"/>
      <c r="AI363" s="366"/>
      <c r="AJ363" s="366"/>
      <c r="AK363" s="366"/>
    </row>
    <row r="364" spans="1:37" ht="12.75">
      <c r="A364" s="366"/>
      <c r="B364" s="366"/>
      <c r="C364" s="367"/>
      <c r="D364" s="366"/>
      <c r="E364" s="366"/>
      <c r="F364" s="366"/>
      <c r="G364" s="366"/>
      <c r="H364" s="366"/>
      <c r="I364" s="366"/>
      <c r="J364" s="366"/>
      <c r="K364" s="366"/>
      <c r="L364" s="366"/>
      <c r="M364" s="366"/>
      <c r="N364" s="366"/>
      <c r="O364" s="366"/>
      <c r="P364" s="366"/>
      <c r="Q364" s="366"/>
      <c r="R364" s="366"/>
      <c r="S364" s="366"/>
      <c r="T364" s="366"/>
      <c r="U364" s="366"/>
      <c r="V364" s="366"/>
      <c r="W364" s="366"/>
      <c r="X364" s="366"/>
      <c r="Y364" s="366"/>
      <c r="Z364" s="366"/>
      <c r="AA364" s="366"/>
      <c r="AB364" s="366"/>
      <c r="AC364" s="366"/>
      <c r="AD364" s="366"/>
      <c r="AE364" s="366"/>
      <c r="AF364" s="366"/>
      <c r="AG364" s="366"/>
      <c r="AH364" s="366"/>
      <c r="AI364" s="366"/>
      <c r="AJ364" s="366"/>
      <c r="AK364" s="366"/>
    </row>
    <row r="365" spans="1:37" ht="12.75">
      <c r="A365" s="366"/>
      <c r="B365" s="366"/>
      <c r="C365" s="367"/>
      <c r="D365" s="366"/>
      <c r="E365" s="366"/>
      <c r="F365" s="366"/>
      <c r="G365" s="366"/>
      <c r="H365" s="366"/>
      <c r="I365" s="366"/>
      <c r="J365" s="366"/>
      <c r="K365" s="366"/>
      <c r="L365" s="366"/>
      <c r="M365" s="366"/>
      <c r="N365" s="366"/>
      <c r="O365" s="366"/>
      <c r="P365" s="366"/>
      <c r="Q365" s="366"/>
      <c r="R365" s="366"/>
      <c r="S365" s="366"/>
      <c r="T365" s="366"/>
      <c r="U365" s="366"/>
      <c r="V365" s="366"/>
      <c r="W365" s="366"/>
      <c r="X365" s="366"/>
      <c r="Y365" s="366"/>
      <c r="Z365" s="366"/>
      <c r="AA365" s="366"/>
      <c r="AB365" s="366"/>
      <c r="AC365" s="366"/>
      <c r="AD365" s="366"/>
      <c r="AE365" s="366"/>
      <c r="AF365" s="366"/>
      <c r="AG365" s="366"/>
      <c r="AH365" s="366"/>
      <c r="AI365" s="366"/>
      <c r="AJ365" s="366"/>
      <c r="AK365" s="366"/>
    </row>
    <row r="366" spans="1:37" ht="12.75">
      <c r="A366" s="366"/>
      <c r="B366" s="366"/>
      <c r="C366" s="367"/>
      <c r="D366" s="366"/>
      <c r="E366" s="366"/>
      <c r="F366" s="366"/>
      <c r="G366" s="366"/>
      <c r="H366" s="366"/>
      <c r="I366" s="366"/>
      <c r="J366" s="366"/>
      <c r="K366" s="366"/>
      <c r="L366" s="366"/>
      <c r="M366" s="366"/>
      <c r="N366" s="366"/>
      <c r="O366" s="366"/>
      <c r="P366" s="366"/>
      <c r="Q366" s="366"/>
      <c r="R366" s="366"/>
      <c r="S366" s="366"/>
      <c r="T366" s="366"/>
      <c r="U366" s="366"/>
      <c r="V366" s="366"/>
      <c r="W366" s="366"/>
      <c r="X366" s="366"/>
      <c r="Y366" s="366"/>
      <c r="Z366" s="366"/>
      <c r="AA366" s="366"/>
      <c r="AB366" s="366"/>
      <c r="AC366" s="366"/>
      <c r="AD366" s="366"/>
      <c r="AE366" s="366"/>
      <c r="AF366" s="366"/>
      <c r="AG366" s="366"/>
      <c r="AH366" s="366"/>
      <c r="AI366" s="366"/>
      <c r="AJ366" s="366"/>
      <c r="AK366" s="366"/>
    </row>
    <row r="367" spans="1:37" ht="12.75">
      <c r="A367" s="366"/>
      <c r="B367" s="366"/>
      <c r="C367" s="367"/>
      <c r="D367" s="366"/>
      <c r="E367" s="366"/>
      <c r="F367" s="366"/>
      <c r="G367" s="366"/>
      <c r="H367" s="366"/>
      <c r="I367" s="366"/>
      <c r="J367" s="366"/>
      <c r="K367" s="366"/>
      <c r="L367" s="366"/>
      <c r="M367" s="366"/>
      <c r="N367" s="366"/>
      <c r="O367" s="366"/>
      <c r="P367" s="366"/>
      <c r="Q367" s="366"/>
      <c r="R367" s="366"/>
      <c r="S367" s="366"/>
      <c r="T367" s="366"/>
      <c r="U367" s="366"/>
      <c r="V367" s="366"/>
      <c r="W367" s="366"/>
      <c r="X367" s="366"/>
      <c r="Y367" s="366"/>
      <c r="Z367" s="366"/>
      <c r="AA367" s="366"/>
      <c r="AB367" s="366"/>
      <c r="AC367" s="366"/>
      <c r="AD367" s="366"/>
      <c r="AE367" s="366"/>
      <c r="AF367" s="366"/>
      <c r="AG367" s="366"/>
      <c r="AH367" s="366"/>
      <c r="AI367" s="366"/>
      <c r="AJ367" s="366"/>
      <c r="AK367" s="366"/>
    </row>
    <row r="368" spans="1:37" ht="12.75">
      <c r="A368" s="366"/>
      <c r="B368" s="366"/>
      <c r="C368" s="367"/>
      <c r="D368" s="366"/>
      <c r="E368" s="366"/>
      <c r="F368" s="366"/>
      <c r="G368" s="366"/>
      <c r="H368" s="366"/>
      <c r="I368" s="366"/>
      <c r="J368" s="366"/>
      <c r="K368" s="366"/>
      <c r="L368" s="366"/>
      <c r="M368" s="366"/>
      <c r="N368" s="366"/>
      <c r="O368" s="366"/>
      <c r="P368" s="366"/>
      <c r="Q368" s="366"/>
      <c r="R368" s="366"/>
      <c r="S368" s="366"/>
      <c r="T368" s="366"/>
      <c r="U368" s="366"/>
      <c r="V368" s="366"/>
      <c r="W368" s="366"/>
      <c r="X368" s="366"/>
      <c r="Y368" s="366"/>
      <c r="Z368" s="366"/>
      <c r="AA368" s="366"/>
      <c r="AB368" s="366"/>
      <c r="AC368" s="366"/>
      <c r="AD368" s="366"/>
      <c r="AE368" s="366"/>
      <c r="AF368" s="366"/>
      <c r="AG368" s="366"/>
      <c r="AH368" s="366"/>
      <c r="AI368" s="366"/>
      <c r="AJ368" s="366"/>
      <c r="AK368" s="366"/>
    </row>
    <row r="369" spans="1:37" ht="12.75">
      <c r="A369" s="366"/>
      <c r="B369" s="366"/>
      <c r="C369" s="367"/>
      <c r="D369" s="366"/>
      <c r="E369" s="366"/>
      <c r="F369" s="366"/>
      <c r="G369" s="366"/>
      <c r="H369" s="366"/>
      <c r="I369" s="366"/>
      <c r="J369" s="366"/>
      <c r="K369" s="366"/>
      <c r="L369" s="366"/>
      <c r="M369" s="366"/>
      <c r="N369" s="366"/>
      <c r="O369" s="366"/>
      <c r="P369" s="366"/>
      <c r="Q369" s="366"/>
      <c r="R369" s="366"/>
      <c r="S369" s="366"/>
      <c r="T369" s="366"/>
      <c r="U369" s="366"/>
      <c r="V369" s="366"/>
      <c r="W369" s="366"/>
      <c r="X369" s="366"/>
      <c r="Y369" s="366"/>
      <c r="Z369" s="366"/>
      <c r="AA369" s="366"/>
      <c r="AB369" s="366"/>
      <c r="AC369" s="366"/>
      <c r="AD369" s="366"/>
      <c r="AE369" s="366"/>
      <c r="AF369" s="366"/>
      <c r="AG369" s="366"/>
      <c r="AH369" s="366"/>
      <c r="AI369" s="366"/>
      <c r="AJ369" s="366"/>
      <c r="AK369" s="366"/>
    </row>
    <row r="370" spans="1:37" ht="12.75">
      <c r="A370" s="366"/>
      <c r="B370" s="366"/>
      <c r="C370" s="367"/>
      <c r="D370" s="366"/>
      <c r="E370" s="366"/>
      <c r="F370" s="366"/>
      <c r="G370" s="366"/>
      <c r="H370" s="366"/>
      <c r="I370" s="366"/>
      <c r="J370" s="366"/>
      <c r="K370" s="366"/>
      <c r="L370" s="366"/>
      <c r="M370" s="366"/>
      <c r="N370" s="366"/>
      <c r="O370" s="366"/>
      <c r="P370" s="366"/>
      <c r="Q370" s="366"/>
      <c r="R370" s="366"/>
      <c r="S370" s="366"/>
      <c r="T370" s="366"/>
      <c r="U370" s="366"/>
      <c r="V370" s="366"/>
      <c r="W370" s="366"/>
      <c r="X370" s="366"/>
      <c r="Y370" s="366"/>
      <c r="Z370" s="366"/>
      <c r="AA370" s="366"/>
      <c r="AB370" s="366"/>
      <c r="AC370" s="366"/>
      <c r="AD370" s="366"/>
      <c r="AE370" s="366"/>
      <c r="AF370" s="366"/>
      <c r="AG370" s="366"/>
      <c r="AH370" s="366"/>
      <c r="AI370" s="366"/>
      <c r="AJ370" s="366"/>
      <c r="AK370" s="366"/>
    </row>
    <row r="371" spans="1:37" ht="12.75">
      <c r="A371" s="366"/>
      <c r="B371" s="366"/>
      <c r="C371" s="367"/>
      <c r="D371" s="366"/>
      <c r="E371" s="366"/>
      <c r="F371" s="366"/>
      <c r="G371" s="366"/>
      <c r="H371" s="366"/>
      <c r="I371" s="366"/>
      <c r="J371" s="366"/>
      <c r="K371" s="366"/>
      <c r="L371" s="366"/>
      <c r="M371" s="366"/>
      <c r="N371" s="366"/>
      <c r="O371" s="366"/>
      <c r="P371" s="366"/>
      <c r="Q371" s="366"/>
      <c r="R371" s="366"/>
      <c r="S371" s="366"/>
      <c r="T371" s="366"/>
      <c r="U371" s="366"/>
      <c r="V371" s="366"/>
      <c r="W371" s="366"/>
      <c r="X371" s="366"/>
      <c r="Y371" s="366"/>
      <c r="Z371" s="366"/>
      <c r="AA371" s="366"/>
      <c r="AB371" s="366"/>
      <c r="AC371" s="366"/>
      <c r="AD371" s="366"/>
      <c r="AE371" s="366"/>
      <c r="AF371" s="366"/>
      <c r="AG371" s="366"/>
      <c r="AH371" s="366"/>
      <c r="AI371" s="366"/>
      <c r="AJ371" s="366"/>
      <c r="AK371" s="366"/>
    </row>
    <row r="372" spans="1:37" ht="12.75">
      <c r="A372" s="366"/>
      <c r="B372" s="366"/>
      <c r="C372" s="367"/>
      <c r="D372" s="366"/>
      <c r="E372" s="366"/>
      <c r="F372" s="366"/>
      <c r="G372" s="366"/>
      <c r="H372" s="366"/>
      <c r="I372" s="366"/>
      <c r="J372" s="366"/>
      <c r="K372" s="366"/>
      <c r="L372" s="366"/>
      <c r="M372" s="366"/>
      <c r="N372" s="366"/>
      <c r="O372" s="366"/>
      <c r="P372" s="366"/>
      <c r="Q372" s="366"/>
      <c r="R372" s="366"/>
      <c r="S372" s="366"/>
      <c r="T372" s="366"/>
      <c r="U372" s="366"/>
      <c r="V372" s="366"/>
      <c r="W372" s="366"/>
      <c r="X372" s="366"/>
      <c r="Y372" s="366"/>
      <c r="Z372" s="366"/>
      <c r="AA372" s="366"/>
      <c r="AB372" s="366"/>
      <c r="AC372" s="366"/>
      <c r="AD372" s="366"/>
      <c r="AE372" s="366"/>
      <c r="AF372" s="366"/>
      <c r="AG372" s="366"/>
      <c r="AH372" s="366"/>
      <c r="AI372" s="366"/>
      <c r="AJ372" s="366"/>
      <c r="AK372" s="366"/>
    </row>
    <row r="373" spans="1:37" ht="12.75">
      <c r="A373" s="366"/>
      <c r="B373" s="366"/>
      <c r="C373" s="367"/>
      <c r="D373" s="366"/>
      <c r="E373" s="366"/>
      <c r="F373" s="366"/>
      <c r="G373" s="366"/>
      <c r="H373" s="366"/>
      <c r="I373" s="366"/>
      <c r="J373" s="366"/>
      <c r="K373" s="366"/>
      <c r="L373" s="366"/>
      <c r="M373" s="366"/>
      <c r="N373" s="366"/>
      <c r="O373" s="366"/>
      <c r="P373" s="366"/>
      <c r="Q373" s="366"/>
      <c r="R373" s="366"/>
      <c r="S373" s="366"/>
      <c r="T373" s="366"/>
      <c r="U373" s="366"/>
      <c r="V373" s="366"/>
      <c r="W373" s="366"/>
      <c r="X373" s="366"/>
      <c r="Y373" s="366"/>
      <c r="Z373" s="366"/>
      <c r="AA373" s="366"/>
      <c r="AB373" s="366"/>
      <c r="AC373" s="366"/>
      <c r="AD373" s="366"/>
      <c r="AE373" s="366"/>
      <c r="AF373" s="366"/>
      <c r="AG373" s="366"/>
      <c r="AH373" s="366"/>
      <c r="AI373" s="366"/>
      <c r="AJ373" s="366"/>
      <c r="AK373" s="366"/>
    </row>
    <row r="374" spans="1:37" ht="12.75">
      <c r="A374" s="366"/>
      <c r="B374" s="366"/>
      <c r="C374" s="367"/>
      <c r="D374" s="366"/>
      <c r="E374" s="366"/>
      <c r="F374" s="366"/>
      <c r="G374" s="366"/>
      <c r="H374" s="366"/>
      <c r="I374" s="366"/>
      <c r="J374" s="366"/>
      <c r="K374" s="366"/>
      <c r="L374" s="366"/>
      <c r="M374" s="366"/>
      <c r="N374" s="366"/>
      <c r="O374" s="366"/>
      <c r="P374" s="366"/>
      <c r="Q374" s="366"/>
      <c r="R374" s="366"/>
      <c r="S374" s="366"/>
      <c r="T374" s="366"/>
      <c r="U374" s="366"/>
      <c r="V374" s="366"/>
      <c r="W374" s="366"/>
      <c r="X374" s="366"/>
      <c r="Y374" s="366"/>
      <c r="Z374" s="366"/>
      <c r="AA374" s="366"/>
      <c r="AB374" s="366"/>
      <c r="AC374" s="366"/>
      <c r="AD374" s="366"/>
      <c r="AE374" s="366"/>
      <c r="AF374" s="366"/>
      <c r="AG374" s="366"/>
      <c r="AH374" s="366"/>
      <c r="AI374" s="366"/>
      <c r="AJ374" s="366"/>
      <c r="AK374" s="366"/>
    </row>
    <row r="375" spans="1:37" ht="12.75">
      <c r="A375" s="366"/>
      <c r="B375" s="366"/>
      <c r="C375" s="367"/>
      <c r="D375" s="366"/>
      <c r="E375" s="366"/>
      <c r="F375" s="366"/>
      <c r="G375" s="366"/>
      <c r="H375" s="366"/>
      <c r="I375" s="366"/>
      <c r="J375" s="366"/>
      <c r="K375" s="366"/>
      <c r="L375" s="366"/>
      <c r="M375" s="366"/>
      <c r="N375" s="366"/>
      <c r="O375" s="366"/>
      <c r="P375" s="366"/>
      <c r="Q375" s="366"/>
      <c r="R375" s="366"/>
      <c r="S375" s="366"/>
      <c r="T375" s="366"/>
      <c r="U375" s="366"/>
      <c r="V375" s="366"/>
      <c r="W375" s="366"/>
      <c r="X375" s="366"/>
      <c r="Y375" s="366"/>
      <c r="Z375" s="366"/>
      <c r="AA375" s="366"/>
      <c r="AB375" s="366"/>
      <c r="AC375" s="366"/>
      <c r="AD375" s="366"/>
      <c r="AE375" s="366"/>
      <c r="AF375" s="366"/>
      <c r="AG375" s="366"/>
      <c r="AH375" s="366"/>
      <c r="AI375" s="366"/>
      <c r="AJ375" s="366"/>
      <c r="AK375" s="366"/>
    </row>
    <row r="376" spans="1:37" ht="12.75">
      <c r="A376" s="366"/>
      <c r="B376" s="366"/>
      <c r="C376" s="367"/>
      <c r="D376" s="366"/>
      <c r="E376" s="366"/>
      <c r="F376" s="366"/>
      <c r="G376" s="366"/>
      <c r="H376" s="366"/>
      <c r="I376" s="366"/>
      <c r="J376" s="366"/>
      <c r="K376" s="366"/>
      <c r="L376" s="366"/>
      <c r="M376" s="366"/>
      <c r="N376" s="366"/>
      <c r="O376" s="366"/>
      <c r="P376" s="366"/>
      <c r="Q376" s="366"/>
      <c r="R376" s="366"/>
      <c r="S376" s="366"/>
      <c r="T376" s="366"/>
      <c r="U376" s="366"/>
      <c r="V376" s="366"/>
      <c r="W376" s="366"/>
      <c r="X376" s="366"/>
      <c r="Y376" s="366"/>
      <c r="Z376" s="366"/>
      <c r="AA376" s="366"/>
      <c r="AB376" s="366"/>
      <c r="AC376" s="366"/>
      <c r="AD376" s="366"/>
      <c r="AE376" s="366"/>
      <c r="AF376" s="366"/>
      <c r="AG376" s="366"/>
      <c r="AH376" s="366"/>
      <c r="AI376" s="366"/>
      <c r="AJ376" s="366"/>
      <c r="AK376" s="366"/>
    </row>
    <row r="377" spans="1:37" ht="12.75">
      <c r="A377" s="366"/>
      <c r="B377" s="366"/>
      <c r="C377" s="367"/>
      <c r="D377" s="366"/>
      <c r="E377" s="366"/>
      <c r="F377" s="366"/>
      <c r="G377" s="366"/>
      <c r="H377" s="366"/>
      <c r="I377" s="366"/>
      <c r="J377" s="366"/>
      <c r="K377" s="366"/>
      <c r="L377" s="366"/>
      <c r="M377" s="366"/>
      <c r="N377" s="366"/>
      <c r="O377" s="366"/>
      <c r="P377" s="366"/>
      <c r="Q377" s="366"/>
      <c r="R377" s="366"/>
      <c r="S377" s="366"/>
      <c r="T377" s="366"/>
      <c r="U377" s="366"/>
      <c r="V377" s="366"/>
      <c r="W377" s="366"/>
      <c r="X377" s="366"/>
      <c r="Y377" s="366"/>
      <c r="Z377" s="366"/>
      <c r="AA377" s="366"/>
      <c r="AB377" s="366"/>
      <c r="AC377" s="366"/>
      <c r="AD377" s="366"/>
      <c r="AE377" s="366"/>
      <c r="AF377" s="366"/>
      <c r="AG377" s="366"/>
      <c r="AH377" s="366"/>
      <c r="AI377" s="366"/>
      <c r="AJ377" s="366"/>
      <c r="AK377" s="366"/>
    </row>
    <row r="378" spans="1:37" ht="12.75">
      <c r="A378" s="366"/>
      <c r="B378" s="366"/>
      <c r="C378" s="367"/>
      <c r="D378" s="366"/>
      <c r="E378" s="366"/>
      <c r="F378" s="366"/>
      <c r="G378" s="366"/>
      <c r="H378" s="366"/>
      <c r="I378" s="366"/>
      <c r="J378" s="366"/>
      <c r="K378" s="366"/>
      <c r="L378" s="366"/>
      <c r="M378" s="366"/>
      <c r="N378" s="366"/>
      <c r="O378" s="366"/>
      <c r="P378" s="366"/>
      <c r="Q378" s="366"/>
      <c r="R378" s="366"/>
      <c r="S378" s="366"/>
      <c r="T378" s="366"/>
      <c r="U378" s="366"/>
      <c r="V378" s="366"/>
      <c r="W378" s="366"/>
      <c r="X378" s="366"/>
      <c r="Y378" s="366"/>
      <c r="Z378" s="366"/>
      <c r="AA378" s="366"/>
      <c r="AB378" s="366"/>
      <c r="AC378" s="366"/>
      <c r="AD378" s="366"/>
      <c r="AE378" s="366"/>
      <c r="AF378" s="366"/>
      <c r="AG378" s="366"/>
      <c r="AH378" s="366"/>
      <c r="AI378" s="366"/>
      <c r="AJ378" s="366"/>
      <c r="AK378" s="366"/>
    </row>
    <row r="379" spans="1:37" ht="12.75">
      <c r="A379" s="366"/>
      <c r="B379" s="366"/>
      <c r="C379" s="367"/>
      <c r="D379" s="366"/>
      <c r="E379" s="366"/>
      <c r="F379" s="366"/>
      <c r="G379" s="366"/>
      <c r="H379" s="366"/>
      <c r="I379" s="366"/>
      <c r="J379" s="366"/>
      <c r="K379" s="366"/>
      <c r="L379" s="366"/>
      <c r="M379" s="366"/>
      <c r="N379" s="366"/>
      <c r="O379" s="366"/>
      <c r="P379" s="366"/>
      <c r="Q379" s="366"/>
      <c r="R379" s="366"/>
      <c r="S379" s="366"/>
      <c r="T379" s="366"/>
      <c r="U379" s="366"/>
      <c r="V379" s="366"/>
      <c r="W379" s="366"/>
      <c r="X379" s="366"/>
      <c r="Y379" s="366"/>
      <c r="Z379" s="366"/>
      <c r="AA379" s="366"/>
      <c r="AB379" s="366"/>
      <c r="AC379" s="366"/>
      <c r="AD379" s="366"/>
      <c r="AE379" s="366"/>
      <c r="AF379" s="366"/>
      <c r="AG379" s="366"/>
      <c r="AH379" s="366"/>
      <c r="AI379" s="366"/>
      <c r="AJ379" s="366"/>
      <c r="AK379" s="366"/>
    </row>
    <row r="380" spans="1:37" ht="12.75">
      <c r="A380" s="366"/>
      <c r="B380" s="366"/>
      <c r="C380" s="367"/>
      <c r="D380" s="366"/>
      <c r="E380" s="366"/>
      <c r="F380" s="366"/>
      <c r="G380" s="366"/>
      <c r="H380" s="366"/>
      <c r="I380" s="366"/>
      <c r="J380" s="366"/>
      <c r="K380" s="366"/>
      <c r="L380" s="366"/>
      <c r="M380" s="366"/>
      <c r="N380" s="366"/>
      <c r="O380" s="366"/>
      <c r="P380" s="366"/>
      <c r="Q380" s="366"/>
      <c r="R380" s="366"/>
      <c r="S380" s="366"/>
      <c r="T380" s="366"/>
      <c r="U380" s="366"/>
      <c r="V380" s="366"/>
      <c r="W380" s="366"/>
      <c r="X380" s="366"/>
      <c r="Y380" s="366"/>
      <c r="Z380" s="366"/>
      <c r="AA380" s="366"/>
      <c r="AB380" s="366"/>
      <c r="AC380" s="366"/>
      <c r="AD380" s="366"/>
      <c r="AE380" s="366"/>
      <c r="AF380" s="366"/>
      <c r="AG380" s="366"/>
      <c r="AH380" s="366"/>
      <c r="AI380" s="366"/>
      <c r="AJ380" s="366"/>
      <c r="AK380" s="366"/>
    </row>
    <row r="381" spans="1:37" ht="12.75">
      <c r="A381" s="366"/>
      <c r="B381" s="366"/>
      <c r="C381" s="367"/>
      <c r="D381" s="366"/>
      <c r="E381" s="366"/>
      <c r="F381" s="366"/>
      <c r="G381" s="366"/>
      <c r="H381" s="366"/>
      <c r="I381" s="366"/>
      <c r="J381" s="366"/>
      <c r="K381" s="366"/>
      <c r="L381" s="366"/>
      <c r="M381" s="366"/>
      <c r="N381" s="366"/>
      <c r="O381" s="366"/>
      <c r="P381" s="366"/>
      <c r="Q381" s="366"/>
      <c r="R381" s="366"/>
      <c r="S381" s="366"/>
      <c r="T381" s="366"/>
      <c r="U381" s="366"/>
      <c r="V381" s="366"/>
      <c r="W381" s="366"/>
      <c r="X381" s="366"/>
      <c r="Y381" s="366"/>
      <c r="Z381" s="366"/>
      <c r="AA381" s="366"/>
      <c r="AB381" s="366"/>
      <c r="AC381" s="366"/>
      <c r="AD381" s="366"/>
      <c r="AE381" s="366"/>
      <c r="AF381" s="366"/>
      <c r="AG381" s="366"/>
      <c r="AH381" s="366"/>
      <c r="AI381" s="366"/>
      <c r="AJ381" s="366"/>
      <c r="AK381" s="366"/>
    </row>
    <row r="382" spans="1:37" ht="12.75">
      <c r="A382" s="366"/>
      <c r="B382" s="366"/>
      <c r="C382" s="367"/>
      <c r="D382" s="366"/>
      <c r="E382" s="366"/>
      <c r="F382" s="366"/>
      <c r="G382" s="366"/>
      <c r="H382" s="366"/>
      <c r="I382" s="366"/>
      <c r="J382" s="366"/>
      <c r="K382" s="366"/>
      <c r="L382" s="366"/>
      <c r="M382" s="366"/>
      <c r="N382" s="366"/>
      <c r="O382" s="366"/>
      <c r="P382" s="366"/>
      <c r="Q382" s="366"/>
      <c r="R382" s="366"/>
      <c r="S382" s="366"/>
      <c r="T382" s="366"/>
      <c r="U382" s="366"/>
      <c r="V382" s="366"/>
      <c r="W382" s="366"/>
      <c r="X382" s="366"/>
      <c r="Y382" s="366"/>
      <c r="Z382" s="366"/>
      <c r="AA382" s="366"/>
      <c r="AB382" s="366"/>
      <c r="AC382" s="366"/>
      <c r="AD382" s="366"/>
      <c r="AE382" s="366"/>
      <c r="AF382" s="366"/>
      <c r="AG382" s="366"/>
      <c r="AH382" s="366"/>
      <c r="AI382" s="366"/>
      <c r="AJ382" s="366"/>
      <c r="AK382" s="366"/>
    </row>
    <row r="383" spans="1:37" ht="12.75">
      <c r="A383" s="366"/>
      <c r="B383" s="366"/>
      <c r="C383" s="367"/>
      <c r="D383" s="366"/>
      <c r="E383" s="366"/>
      <c r="F383" s="366"/>
      <c r="G383" s="366"/>
      <c r="H383" s="366"/>
      <c r="I383" s="366"/>
      <c r="J383" s="366"/>
      <c r="K383" s="366"/>
      <c r="L383" s="366"/>
      <c r="M383" s="366"/>
      <c r="N383" s="366"/>
      <c r="O383" s="366"/>
      <c r="P383" s="366"/>
      <c r="Q383" s="366"/>
      <c r="R383" s="366"/>
      <c r="S383" s="366"/>
      <c r="T383" s="366"/>
      <c r="U383" s="366"/>
      <c r="V383" s="366"/>
      <c r="W383" s="366"/>
      <c r="X383" s="366"/>
      <c r="Y383" s="366"/>
      <c r="Z383" s="366"/>
      <c r="AA383" s="366"/>
      <c r="AB383" s="366"/>
      <c r="AC383" s="366"/>
      <c r="AD383" s="366"/>
      <c r="AE383" s="366"/>
      <c r="AF383" s="366"/>
      <c r="AG383" s="366"/>
      <c r="AH383" s="366"/>
      <c r="AI383" s="366"/>
      <c r="AJ383" s="366"/>
      <c r="AK383" s="366"/>
    </row>
    <row r="384" spans="1:37" ht="12.75">
      <c r="A384" s="366"/>
      <c r="B384" s="366"/>
      <c r="C384" s="367"/>
      <c r="D384" s="366"/>
      <c r="E384" s="366"/>
      <c r="F384" s="366"/>
      <c r="G384" s="366"/>
      <c r="H384" s="366"/>
      <c r="I384" s="366"/>
      <c r="J384" s="366"/>
      <c r="K384" s="366"/>
      <c r="L384" s="366"/>
      <c r="M384" s="366"/>
      <c r="N384" s="366"/>
      <c r="O384" s="366"/>
      <c r="P384" s="366"/>
      <c r="Q384" s="366"/>
      <c r="R384" s="366"/>
      <c r="S384" s="366"/>
      <c r="T384" s="366"/>
      <c r="U384" s="366"/>
      <c r="V384" s="366"/>
      <c r="W384" s="366"/>
      <c r="X384" s="366"/>
      <c r="Y384" s="366"/>
      <c r="Z384" s="366"/>
      <c r="AA384" s="366"/>
      <c r="AB384" s="366"/>
      <c r="AC384" s="366"/>
      <c r="AD384" s="366"/>
      <c r="AE384" s="366"/>
      <c r="AF384" s="366"/>
      <c r="AG384" s="366"/>
      <c r="AH384" s="366"/>
      <c r="AI384" s="366"/>
      <c r="AJ384" s="366"/>
      <c r="AK384" s="366"/>
    </row>
    <row r="385" spans="1:37" ht="12.75">
      <c r="A385" s="366"/>
      <c r="B385" s="366"/>
      <c r="C385" s="367"/>
      <c r="D385" s="366"/>
      <c r="E385" s="366"/>
      <c r="F385" s="366"/>
      <c r="G385" s="366"/>
      <c r="H385" s="366"/>
      <c r="I385" s="366"/>
      <c r="J385" s="366"/>
      <c r="K385" s="366"/>
      <c r="L385" s="366"/>
      <c r="M385" s="366"/>
      <c r="N385" s="366"/>
      <c r="O385" s="366"/>
      <c r="P385" s="366"/>
      <c r="Q385" s="366"/>
      <c r="R385" s="366"/>
      <c r="S385" s="366"/>
      <c r="T385" s="366"/>
      <c r="U385" s="366"/>
      <c r="V385" s="366"/>
      <c r="W385" s="366"/>
      <c r="X385" s="366"/>
      <c r="Y385" s="366"/>
      <c r="Z385" s="366"/>
      <c r="AA385" s="366"/>
      <c r="AB385" s="366"/>
      <c r="AC385" s="366"/>
      <c r="AD385" s="366"/>
      <c r="AE385" s="366"/>
      <c r="AF385" s="366"/>
      <c r="AG385" s="366"/>
      <c r="AH385" s="366"/>
      <c r="AI385" s="366"/>
      <c r="AJ385" s="366"/>
      <c r="AK385" s="366"/>
    </row>
    <row r="386" spans="1:37" ht="12.75">
      <c r="A386" s="366"/>
      <c r="B386" s="366"/>
      <c r="C386" s="367"/>
      <c r="D386" s="366"/>
      <c r="E386" s="366"/>
      <c r="F386" s="366"/>
      <c r="G386" s="366"/>
      <c r="H386" s="366"/>
      <c r="I386" s="366"/>
      <c r="J386" s="366"/>
      <c r="K386" s="366"/>
      <c r="L386" s="366"/>
      <c r="M386" s="366"/>
      <c r="N386" s="366"/>
      <c r="O386" s="366"/>
      <c r="P386" s="366"/>
      <c r="Q386" s="366"/>
      <c r="R386" s="366"/>
      <c r="S386" s="366"/>
      <c r="T386" s="366"/>
      <c r="U386" s="366"/>
      <c r="V386" s="366"/>
      <c r="W386" s="366"/>
      <c r="X386" s="366"/>
      <c r="Y386" s="366"/>
      <c r="Z386" s="366"/>
      <c r="AA386" s="366"/>
      <c r="AB386" s="366"/>
      <c r="AC386" s="366"/>
      <c r="AD386" s="366"/>
      <c r="AE386" s="366"/>
      <c r="AF386" s="366"/>
      <c r="AG386" s="366"/>
      <c r="AH386" s="366"/>
      <c r="AI386" s="366"/>
      <c r="AJ386" s="366"/>
      <c r="AK386" s="366"/>
    </row>
    <row r="387" spans="1:37" ht="12.75">
      <c r="A387" s="366"/>
      <c r="B387" s="366"/>
      <c r="C387" s="367"/>
      <c r="D387" s="366"/>
      <c r="E387" s="366"/>
      <c r="F387" s="366"/>
      <c r="G387" s="366"/>
      <c r="H387" s="366"/>
      <c r="I387" s="366"/>
      <c r="J387" s="366"/>
      <c r="K387" s="366"/>
      <c r="L387" s="366"/>
      <c r="M387" s="366"/>
      <c r="N387" s="366"/>
      <c r="O387" s="366"/>
      <c r="P387" s="366"/>
      <c r="Q387" s="366"/>
      <c r="R387" s="366"/>
      <c r="S387" s="366"/>
      <c r="T387" s="366"/>
      <c r="U387" s="366"/>
      <c r="V387" s="366"/>
      <c r="W387" s="366"/>
      <c r="X387" s="366"/>
      <c r="Y387" s="366"/>
      <c r="Z387" s="366"/>
      <c r="AA387" s="366"/>
      <c r="AB387" s="366"/>
      <c r="AC387" s="366"/>
      <c r="AD387" s="366"/>
      <c r="AE387" s="366"/>
      <c r="AF387" s="366"/>
      <c r="AG387" s="366"/>
      <c r="AH387" s="366"/>
      <c r="AI387" s="366"/>
      <c r="AJ387" s="366"/>
      <c r="AK387" s="366"/>
    </row>
    <row r="388" spans="1:37" ht="12.75">
      <c r="A388" s="366"/>
      <c r="B388" s="366"/>
      <c r="C388" s="367"/>
      <c r="D388" s="366"/>
      <c r="E388" s="366"/>
      <c r="F388" s="366"/>
      <c r="G388" s="366"/>
      <c r="H388" s="366"/>
      <c r="I388" s="366"/>
      <c r="J388" s="366"/>
      <c r="K388" s="366"/>
      <c r="L388" s="366"/>
      <c r="M388" s="366"/>
      <c r="N388" s="366"/>
      <c r="O388" s="366"/>
      <c r="P388" s="366"/>
      <c r="Q388" s="366"/>
      <c r="R388" s="366"/>
      <c r="S388" s="366"/>
      <c r="T388" s="366"/>
      <c r="U388" s="366"/>
      <c r="V388" s="366"/>
      <c r="W388" s="366"/>
      <c r="X388" s="366"/>
      <c r="Y388" s="366"/>
      <c r="Z388" s="366"/>
      <c r="AA388" s="366"/>
      <c r="AB388" s="366"/>
      <c r="AC388" s="366"/>
      <c r="AD388" s="366"/>
      <c r="AE388" s="366"/>
      <c r="AF388" s="366"/>
      <c r="AG388" s="366"/>
      <c r="AH388" s="366"/>
      <c r="AI388" s="366"/>
      <c r="AJ388" s="366"/>
      <c r="AK388" s="366"/>
    </row>
    <row r="389" spans="1:37" ht="12.75">
      <c r="A389" s="366"/>
      <c r="B389" s="366"/>
      <c r="C389" s="367"/>
      <c r="D389" s="366"/>
      <c r="E389" s="366"/>
      <c r="F389" s="366"/>
      <c r="G389" s="366"/>
      <c r="H389" s="366"/>
      <c r="I389" s="366"/>
      <c r="J389" s="366"/>
      <c r="K389" s="366"/>
      <c r="L389" s="366"/>
      <c r="M389" s="366"/>
      <c r="N389" s="366"/>
      <c r="O389" s="366"/>
      <c r="P389" s="366"/>
      <c r="Q389" s="366"/>
      <c r="R389" s="366"/>
      <c r="S389" s="366"/>
      <c r="T389" s="366"/>
      <c r="U389" s="366"/>
      <c r="V389" s="366"/>
      <c r="W389" s="366"/>
      <c r="X389" s="366"/>
      <c r="Y389" s="366"/>
      <c r="Z389" s="366"/>
      <c r="AA389" s="366"/>
      <c r="AB389" s="366"/>
      <c r="AC389" s="366"/>
      <c r="AD389" s="366"/>
      <c r="AE389" s="366"/>
      <c r="AF389" s="366"/>
      <c r="AG389" s="366"/>
      <c r="AH389" s="366"/>
      <c r="AI389" s="366"/>
      <c r="AJ389" s="366"/>
      <c r="AK389" s="366"/>
    </row>
    <row r="390" spans="1:37" ht="12.75">
      <c r="A390" s="366"/>
      <c r="B390" s="366"/>
      <c r="C390" s="367"/>
      <c r="D390" s="366"/>
      <c r="E390" s="366"/>
      <c r="F390" s="366"/>
      <c r="G390" s="366"/>
      <c r="H390" s="366"/>
      <c r="I390" s="366"/>
      <c r="J390" s="366"/>
      <c r="K390" s="366"/>
      <c r="L390" s="366"/>
      <c r="M390" s="366"/>
      <c r="N390" s="366"/>
      <c r="O390" s="366"/>
      <c r="P390" s="366"/>
      <c r="Q390" s="366"/>
      <c r="R390" s="366"/>
      <c r="S390" s="366"/>
      <c r="T390" s="366"/>
      <c r="U390" s="366"/>
      <c r="V390" s="366"/>
      <c r="W390" s="366"/>
      <c r="X390" s="366"/>
      <c r="Y390" s="366"/>
      <c r="Z390" s="366"/>
      <c r="AA390" s="366"/>
      <c r="AB390" s="366"/>
      <c r="AC390" s="366"/>
      <c r="AD390" s="366"/>
      <c r="AE390" s="366"/>
      <c r="AF390" s="366"/>
      <c r="AG390" s="366"/>
      <c r="AH390" s="366"/>
      <c r="AI390" s="366"/>
      <c r="AJ390" s="366"/>
      <c r="AK390" s="366"/>
    </row>
    <row r="391" spans="1:37" ht="12.75">
      <c r="A391" s="366"/>
      <c r="B391" s="366"/>
      <c r="C391" s="367"/>
      <c r="D391" s="366"/>
      <c r="E391" s="366"/>
      <c r="F391" s="366"/>
      <c r="G391" s="366"/>
      <c r="H391" s="366"/>
      <c r="I391" s="366"/>
      <c r="J391" s="366"/>
      <c r="K391" s="366"/>
      <c r="L391" s="366"/>
      <c r="M391" s="366"/>
      <c r="N391" s="366"/>
      <c r="O391" s="366"/>
      <c r="P391" s="366"/>
      <c r="Q391" s="366"/>
      <c r="R391" s="366"/>
      <c r="S391" s="366"/>
      <c r="T391" s="366"/>
      <c r="U391" s="366"/>
      <c r="V391" s="366"/>
      <c r="W391" s="366"/>
      <c r="X391" s="366"/>
      <c r="Y391" s="366"/>
      <c r="Z391" s="366"/>
      <c r="AA391" s="366"/>
      <c r="AB391" s="366"/>
      <c r="AC391" s="366"/>
      <c r="AD391" s="366"/>
      <c r="AE391" s="366"/>
      <c r="AF391" s="366"/>
      <c r="AG391" s="366"/>
      <c r="AH391" s="366"/>
      <c r="AI391" s="366"/>
      <c r="AJ391" s="366"/>
      <c r="AK391" s="366"/>
    </row>
    <row r="392" spans="1:37" ht="12.75">
      <c r="A392" s="366"/>
      <c r="B392" s="366"/>
      <c r="C392" s="367"/>
      <c r="D392" s="366"/>
      <c r="E392" s="366"/>
      <c r="F392" s="366"/>
      <c r="G392" s="366"/>
      <c r="H392" s="366"/>
      <c r="I392" s="366"/>
      <c r="J392" s="366"/>
      <c r="K392" s="366"/>
      <c r="L392" s="366"/>
      <c r="M392" s="366"/>
      <c r="N392" s="366"/>
      <c r="O392" s="366"/>
      <c r="P392" s="366"/>
      <c r="Q392" s="366"/>
      <c r="R392" s="366"/>
      <c r="S392" s="366"/>
      <c r="T392" s="366"/>
      <c r="U392" s="366"/>
      <c r="V392" s="366"/>
      <c r="W392" s="366"/>
      <c r="X392" s="366"/>
      <c r="Y392" s="366"/>
      <c r="Z392" s="366"/>
      <c r="AA392" s="366"/>
      <c r="AB392" s="366"/>
      <c r="AC392" s="366"/>
      <c r="AD392" s="366"/>
      <c r="AE392" s="366"/>
      <c r="AF392" s="366"/>
      <c r="AG392" s="366"/>
      <c r="AH392" s="366"/>
      <c r="AI392" s="366"/>
      <c r="AJ392" s="366"/>
      <c r="AK392" s="366"/>
    </row>
    <row r="393" spans="1:37" ht="12.75">
      <c r="A393" s="366"/>
      <c r="B393" s="366"/>
      <c r="C393" s="367"/>
      <c r="D393" s="366"/>
      <c r="E393" s="366"/>
      <c r="F393" s="366"/>
      <c r="G393" s="366"/>
      <c r="H393" s="366"/>
      <c r="I393" s="366"/>
      <c r="J393" s="366"/>
      <c r="K393" s="366"/>
      <c r="L393" s="366"/>
      <c r="M393" s="366"/>
      <c r="N393" s="366"/>
      <c r="O393" s="366"/>
      <c r="P393" s="366"/>
      <c r="Q393" s="366"/>
      <c r="R393" s="366"/>
      <c r="S393" s="366"/>
      <c r="T393" s="366"/>
      <c r="U393" s="366"/>
      <c r="V393" s="366"/>
      <c r="W393" s="366"/>
      <c r="X393" s="366"/>
      <c r="Y393" s="366"/>
      <c r="Z393" s="366"/>
      <c r="AA393" s="366"/>
      <c r="AB393" s="366"/>
      <c r="AC393" s="366"/>
      <c r="AD393" s="366"/>
      <c r="AE393" s="366"/>
      <c r="AF393" s="366"/>
      <c r="AG393" s="366"/>
      <c r="AH393" s="366"/>
      <c r="AI393" s="366"/>
      <c r="AJ393" s="366"/>
      <c r="AK393" s="366"/>
    </row>
    <row r="394" spans="1:37" ht="12.75">
      <c r="A394" s="366"/>
      <c r="B394" s="366"/>
      <c r="C394" s="367"/>
      <c r="D394" s="366"/>
      <c r="E394" s="366"/>
      <c r="F394" s="366"/>
      <c r="G394" s="366"/>
      <c r="H394" s="366"/>
      <c r="I394" s="366"/>
      <c r="J394" s="366"/>
      <c r="K394" s="366"/>
      <c r="L394" s="366"/>
      <c r="M394" s="366"/>
      <c r="N394" s="366"/>
      <c r="O394" s="366"/>
      <c r="P394" s="366"/>
      <c r="Q394" s="366"/>
      <c r="R394" s="366"/>
      <c r="S394" s="366"/>
      <c r="T394" s="366"/>
      <c r="U394" s="366"/>
      <c r="V394" s="366"/>
      <c r="W394" s="366"/>
      <c r="X394" s="366"/>
      <c r="Y394" s="366"/>
      <c r="Z394" s="366"/>
      <c r="AA394" s="366"/>
      <c r="AB394" s="366"/>
      <c r="AC394" s="366"/>
      <c r="AD394" s="366"/>
      <c r="AE394" s="366"/>
      <c r="AF394" s="366"/>
      <c r="AG394" s="366"/>
      <c r="AH394" s="366"/>
      <c r="AI394" s="366"/>
      <c r="AJ394" s="366"/>
      <c r="AK394" s="366"/>
    </row>
    <row r="395" spans="1:37" ht="12.75">
      <c r="A395" s="366"/>
      <c r="B395" s="366"/>
      <c r="C395" s="367"/>
      <c r="D395" s="366"/>
      <c r="E395" s="366"/>
      <c r="F395" s="366"/>
      <c r="G395" s="366"/>
      <c r="H395" s="366"/>
      <c r="I395" s="366"/>
      <c r="J395" s="366"/>
      <c r="K395" s="366"/>
      <c r="L395" s="366"/>
      <c r="M395" s="366"/>
      <c r="N395" s="366"/>
      <c r="O395" s="366"/>
      <c r="P395" s="366"/>
      <c r="Q395" s="366"/>
      <c r="R395" s="366"/>
      <c r="S395" s="366"/>
      <c r="T395" s="366"/>
      <c r="U395" s="366"/>
      <c r="V395" s="366"/>
      <c r="W395" s="366"/>
      <c r="X395" s="366"/>
      <c r="Y395" s="366"/>
      <c r="Z395" s="366"/>
      <c r="AA395" s="366"/>
      <c r="AB395" s="366"/>
      <c r="AC395" s="366"/>
      <c r="AD395" s="366"/>
      <c r="AE395" s="366"/>
      <c r="AF395" s="366"/>
      <c r="AG395" s="366"/>
      <c r="AH395" s="366"/>
      <c r="AI395" s="366"/>
      <c r="AJ395" s="366"/>
      <c r="AK395" s="366"/>
    </row>
    <row r="396" spans="1:37" ht="12.75">
      <c r="A396" s="366"/>
      <c r="B396" s="366"/>
      <c r="C396" s="367"/>
      <c r="D396" s="366"/>
      <c r="E396" s="366"/>
      <c r="F396" s="366"/>
      <c r="G396" s="366"/>
      <c r="H396" s="366"/>
      <c r="I396" s="366"/>
      <c r="J396" s="366"/>
      <c r="K396" s="366"/>
      <c r="L396" s="366"/>
      <c r="M396" s="366"/>
      <c r="N396" s="366"/>
      <c r="O396" s="366"/>
      <c r="P396" s="366"/>
      <c r="Q396" s="366"/>
      <c r="R396" s="366"/>
      <c r="S396" s="366"/>
      <c r="T396" s="366"/>
      <c r="U396" s="366"/>
      <c r="V396" s="366"/>
      <c r="W396" s="366"/>
      <c r="X396" s="366"/>
      <c r="Y396" s="366"/>
      <c r="Z396" s="366"/>
      <c r="AA396" s="366"/>
      <c r="AB396" s="366"/>
      <c r="AC396" s="366"/>
      <c r="AD396" s="366"/>
      <c r="AE396" s="366"/>
      <c r="AF396" s="366"/>
      <c r="AG396" s="366"/>
      <c r="AH396" s="366"/>
      <c r="AI396" s="366"/>
      <c r="AJ396" s="366"/>
      <c r="AK396" s="366"/>
    </row>
    <row r="397" spans="1:37" ht="12.75">
      <c r="A397" s="366"/>
      <c r="B397" s="366"/>
      <c r="C397" s="367"/>
      <c r="D397" s="366"/>
      <c r="E397" s="366"/>
      <c r="F397" s="366"/>
      <c r="G397" s="366"/>
      <c r="H397" s="366"/>
      <c r="I397" s="366"/>
      <c r="J397" s="366"/>
      <c r="K397" s="366"/>
      <c r="L397" s="366"/>
      <c r="M397" s="366"/>
      <c r="N397" s="366"/>
      <c r="O397" s="366"/>
      <c r="P397" s="366"/>
      <c r="Q397" s="366"/>
      <c r="R397" s="366"/>
      <c r="S397" s="366"/>
      <c r="T397" s="366"/>
      <c r="U397" s="366"/>
      <c r="V397" s="366"/>
      <c r="W397" s="366"/>
      <c r="X397" s="366"/>
      <c r="Y397" s="366"/>
      <c r="Z397" s="366"/>
      <c r="AA397" s="366"/>
      <c r="AB397" s="366"/>
      <c r="AC397" s="366"/>
      <c r="AD397" s="366"/>
      <c r="AE397" s="366"/>
      <c r="AF397" s="366"/>
      <c r="AG397" s="366"/>
      <c r="AH397" s="366"/>
      <c r="AI397" s="366"/>
      <c r="AJ397" s="366"/>
      <c r="AK397" s="366"/>
    </row>
    <row r="398" spans="1:37" ht="12.75">
      <c r="A398" s="366"/>
      <c r="B398" s="366"/>
      <c r="C398" s="367"/>
      <c r="D398" s="366"/>
      <c r="E398" s="366"/>
      <c r="F398" s="366"/>
      <c r="G398" s="366"/>
      <c r="H398" s="366"/>
      <c r="I398" s="366"/>
      <c r="J398" s="366"/>
      <c r="K398" s="366"/>
      <c r="L398" s="366"/>
      <c r="M398" s="366"/>
      <c r="N398" s="366"/>
      <c r="O398" s="366"/>
      <c r="P398" s="366"/>
      <c r="Q398" s="366"/>
      <c r="R398" s="366"/>
      <c r="S398" s="366"/>
      <c r="T398" s="366"/>
      <c r="U398" s="366"/>
      <c r="V398" s="366"/>
      <c r="W398" s="366"/>
      <c r="X398" s="366"/>
      <c r="Y398" s="366"/>
      <c r="Z398" s="366"/>
      <c r="AA398" s="366"/>
      <c r="AB398" s="366"/>
      <c r="AC398" s="366"/>
      <c r="AD398" s="366"/>
      <c r="AE398" s="366"/>
      <c r="AF398" s="366"/>
      <c r="AG398" s="366"/>
      <c r="AH398" s="366"/>
      <c r="AI398" s="366"/>
      <c r="AJ398" s="366"/>
      <c r="AK398" s="366"/>
    </row>
    <row r="399" spans="1:37" ht="12.75">
      <c r="A399" s="366"/>
      <c r="B399" s="366"/>
      <c r="C399" s="367"/>
      <c r="D399" s="366"/>
      <c r="E399" s="366"/>
      <c r="F399" s="366"/>
      <c r="G399" s="366"/>
      <c r="H399" s="366"/>
      <c r="I399" s="366"/>
      <c r="J399" s="366"/>
      <c r="K399" s="366"/>
      <c r="L399" s="366"/>
      <c r="M399" s="366"/>
      <c r="N399" s="366"/>
      <c r="O399" s="366"/>
      <c r="P399" s="366"/>
      <c r="Q399" s="366"/>
      <c r="R399" s="366"/>
      <c r="S399" s="366"/>
      <c r="T399" s="366"/>
      <c r="U399" s="366"/>
      <c r="V399" s="366"/>
      <c r="W399" s="366"/>
      <c r="X399" s="366"/>
      <c r="Y399" s="366"/>
      <c r="Z399" s="366"/>
      <c r="AA399" s="366"/>
      <c r="AB399" s="366"/>
      <c r="AC399" s="366"/>
      <c r="AD399" s="366"/>
      <c r="AE399" s="366"/>
      <c r="AF399" s="366"/>
      <c r="AG399" s="366"/>
      <c r="AH399" s="366"/>
      <c r="AI399" s="366"/>
      <c r="AJ399" s="366"/>
      <c r="AK399" s="366"/>
    </row>
    <row r="400" spans="1:37" ht="12.75">
      <c r="A400" s="366"/>
      <c r="B400" s="366"/>
      <c r="C400" s="367"/>
      <c r="D400" s="366"/>
      <c r="E400" s="366"/>
      <c r="F400" s="366"/>
      <c r="G400" s="366"/>
      <c r="H400" s="366"/>
      <c r="I400" s="366"/>
      <c r="J400" s="366"/>
      <c r="K400" s="366"/>
      <c r="L400" s="366"/>
      <c r="M400" s="366"/>
      <c r="N400" s="366"/>
      <c r="O400" s="366"/>
      <c r="P400" s="366"/>
      <c r="Q400" s="366"/>
      <c r="R400" s="366"/>
      <c r="S400" s="366"/>
      <c r="T400" s="366"/>
      <c r="U400" s="366"/>
      <c r="V400" s="366"/>
      <c r="W400" s="366"/>
      <c r="X400" s="366"/>
      <c r="Y400" s="366"/>
      <c r="Z400" s="366"/>
      <c r="AA400" s="366"/>
      <c r="AB400" s="366"/>
      <c r="AC400" s="366"/>
      <c r="AD400" s="366"/>
      <c r="AE400" s="366"/>
      <c r="AF400" s="366"/>
      <c r="AG400" s="366"/>
      <c r="AH400" s="366"/>
      <c r="AI400" s="366"/>
      <c r="AJ400" s="366"/>
      <c r="AK400" s="366"/>
    </row>
    <row r="401" spans="1:37" ht="12.75">
      <c r="A401" s="366"/>
      <c r="B401" s="366"/>
      <c r="C401" s="367"/>
      <c r="D401" s="366"/>
      <c r="E401" s="366"/>
      <c r="F401" s="366"/>
      <c r="G401" s="366"/>
      <c r="H401" s="366"/>
      <c r="I401" s="366"/>
      <c r="J401" s="366"/>
      <c r="K401" s="366"/>
      <c r="L401" s="366"/>
      <c r="M401" s="366"/>
      <c r="N401" s="366"/>
      <c r="O401" s="366"/>
      <c r="P401" s="366"/>
      <c r="Q401" s="366"/>
      <c r="R401" s="366"/>
      <c r="S401" s="366"/>
      <c r="T401" s="366"/>
      <c r="U401" s="366"/>
      <c r="V401" s="366"/>
      <c r="W401" s="366"/>
      <c r="X401" s="366"/>
      <c r="Y401" s="366"/>
      <c r="Z401" s="366"/>
      <c r="AA401" s="366"/>
      <c r="AB401" s="366"/>
      <c r="AC401" s="366"/>
      <c r="AD401" s="366"/>
      <c r="AE401" s="366"/>
      <c r="AF401" s="366"/>
      <c r="AG401" s="366"/>
      <c r="AH401" s="366"/>
      <c r="AI401" s="366"/>
      <c r="AJ401" s="366"/>
      <c r="AK401" s="366"/>
    </row>
    <row r="402" spans="1:37" ht="12.75">
      <c r="A402" s="366"/>
      <c r="B402" s="366"/>
      <c r="C402" s="367"/>
      <c r="D402" s="366"/>
      <c r="E402" s="366"/>
      <c r="F402" s="366"/>
      <c r="G402" s="366"/>
      <c r="H402" s="366"/>
      <c r="I402" s="366"/>
      <c r="J402" s="366"/>
      <c r="K402" s="366"/>
      <c r="L402" s="366"/>
      <c r="M402" s="366"/>
      <c r="N402" s="366"/>
      <c r="O402" s="366"/>
      <c r="P402" s="366"/>
      <c r="Q402" s="366"/>
      <c r="R402" s="366"/>
      <c r="S402" s="366"/>
      <c r="T402" s="366"/>
      <c r="U402" s="366"/>
      <c r="V402" s="366"/>
      <c r="W402" s="366"/>
      <c r="X402" s="366"/>
      <c r="Y402" s="366"/>
      <c r="Z402" s="366"/>
      <c r="AA402" s="366"/>
      <c r="AB402" s="366"/>
      <c r="AC402" s="366"/>
      <c r="AD402" s="366"/>
      <c r="AE402" s="366"/>
      <c r="AF402" s="366"/>
      <c r="AG402" s="366"/>
      <c r="AH402" s="366"/>
      <c r="AI402" s="366"/>
      <c r="AJ402" s="366"/>
      <c r="AK402" s="366"/>
    </row>
    <row r="403" spans="1:37" ht="12.75">
      <c r="A403" s="366"/>
      <c r="B403" s="366"/>
      <c r="C403" s="367"/>
      <c r="D403" s="366"/>
      <c r="E403" s="366"/>
      <c r="F403" s="366"/>
      <c r="G403" s="366"/>
      <c r="H403" s="366"/>
      <c r="I403" s="366"/>
      <c r="J403" s="366"/>
      <c r="K403" s="366"/>
      <c r="L403" s="366"/>
      <c r="M403" s="366"/>
      <c r="N403" s="366"/>
      <c r="O403" s="366"/>
      <c r="P403" s="366"/>
      <c r="Q403" s="366"/>
      <c r="R403" s="366"/>
      <c r="S403" s="366"/>
      <c r="T403" s="366"/>
      <c r="U403" s="366"/>
      <c r="V403" s="366"/>
      <c r="W403" s="366"/>
      <c r="X403" s="366"/>
      <c r="Y403" s="366"/>
      <c r="Z403" s="366"/>
      <c r="AA403" s="366"/>
      <c r="AB403" s="366"/>
      <c r="AC403" s="366"/>
      <c r="AD403" s="366"/>
      <c r="AE403" s="366"/>
      <c r="AF403" s="366"/>
      <c r="AG403" s="366"/>
      <c r="AH403" s="366"/>
      <c r="AI403" s="366"/>
      <c r="AJ403" s="366"/>
      <c r="AK403" s="366"/>
    </row>
    <row r="404" spans="1:37" ht="12.75">
      <c r="A404" s="366"/>
      <c r="B404" s="366"/>
      <c r="C404" s="367"/>
      <c r="D404" s="366"/>
      <c r="E404" s="366"/>
      <c r="F404" s="366"/>
      <c r="G404" s="366"/>
      <c r="H404" s="366"/>
      <c r="I404" s="366"/>
      <c r="J404" s="366"/>
      <c r="K404" s="366"/>
      <c r="L404" s="366"/>
      <c r="M404" s="366"/>
      <c r="N404" s="366"/>
      <c r="O404" s="366"/>
      <c r="P404" s="366"/>
      <c r="Q404" s="366"/>
      <c r="R404" s="366"/>
      <c r="S404" s="366"/>
      <c r="T404" s="366"/>
      <c r="U404" s="366"/>
      <c r="V404" s="366"/>
      <c r="W404" s="366"/>
      <c r="X404" s="366"/>
      <c r="Y404" s="366"/>
      <c r="Z404" s="366"/>
      <c r="AA404" s="366"/>
      <c r="AB404" s="366"/>
      <c r="AC404" s="366"/>
      <c r="AD404" s="366"/>
      <c r="AE404" s="366"/>
      <c r="AF404" s="366"/>
      <c r="AG404" s="366"/>
      <c r="AH404" s="366"/>
      <c r="AI404" s="366"/>
      <c r="AJ404" s="366"/>
      <c r="AK404" s="366"/>
    </row>
    <row r="405" spans="1:37" ht="12.75">
      <c r="A405" s="366"/>
      <c r="B405" s="366"/>
      <c r="C405" s="367"/>
      <c r="D405" s="366"/>
      <c r="E405" s="366"/>
      <c r="F405" s="366"/>
      <c r="G405" s="366"/>
      <c r="H405" s="366"/>
      <c r="I405" s="366"/>
      <c r="J405" s="366"/>
      <c r="K405" s="366"/>
      <c r="L405" s="366"/>
      <c r="M405" s="366"/>
      <c r="N405" s="366"/>
      <c r="O405" s="366"/>
      <c r="P405" s="366"/>
      <c r="Q405" s="366"/>
      <c r="R405" s="366"/>
      <c r="S405" s="366"/>
      <c r="T405" s="366"/>
      <c r="U405" s="366"/>
      <c r="V405" s="366"/>
      <c r="W405" s="366"/>
      <c r="X405" s="366"/>
      <c r="Y405" s="366"/>
      <c r="Z405" s="366"/>
      <c r="AA405" s="366"/>
      <c r="AB405" s="366"/>
      <c r="AC405" s="366"/>
      <c r="AD405" s="366"/>
      <c r="AE405" s="366"/>
      <c r="AF405" s="366"/>
      <c r="AG405" s="366"/>
      <c r="AH405" s="366"/>
      <c r="AI405" s="366"/>
      <c r="AJ405" s="366"/>
      <c r="AK405" s="366"/>
    </row>
    <row r="406" spans="1:37" ht="12.75">
      <c r="A406" s="366"/>
      <c r="B406" s="366"/>
      <c r="C406" s="367"/>
      <c r="D406" s="366"/>
      <c r="E406" s="366"/>
      <c r="F406" s="366"/>
      <c r="G406" s="366"/>
      <c r="H406" s="366"/>
      <c r="I406" s="366"/>
      <c r="J406" s="366"/>
      <c r="K406" s="366"/>
      <c r="L406" s="366"/>
      <c r="M406" s="366"/>
      <c r="N406" s="366"/>
      <c r="O406" s="366"/>
      <c r="P406" s="366"/>
      <c r="Q406" s="366"/>
      <c r="R406" s="366"/>
      <c r="S406" s="366"/>
      <c r="T406" s="366"/>
      <c r="U406" s="366"/>
      <c r="V406" s="366"/>
      <c r="W406" s="366"/>
      <c r="X406" s="366"/>
      <c r="Y406" s="366"/>
      <c r="Z406" s="366"/>
      <c r="AA406" s="366"/>
      <c r="AB406" s="366"/>
      <c r="AC406" s="366"/>
      <c r="AD406" s="366"/>
      <c r="AE406" s="366"/>
      <c r="AF406" s="366"/>
      <c r="AG406" s="366"/>
      <c r="AH406" s="366"/>
      <c r="AI406" s="366"/>
      <c r="AJ406" s="366"/>
      <c r="AK406" s="366"/>
    </row>
    <row r="407" spans="1:37" ht="12.75">
      <c r="A407" s="366"/>
      <c r="B407" s="366"/>
      <c r="C407" s="367"/>
      <c r="D407" s="366"/>
      <c r="E407" s="366"/>
      <c r="F407" s="366"/>
      <c r="G407" s="366"/>
      <c r="H407" s="366"/>
      <c r="I407" s="366"/>
      <c r="J407" s="366"/>
      <c r="K407" s="366"/>
      <c r="L407" s="366"/>
      <c r="M407" s="366"/>
      <c r="N407" s="366"/>
      <c r="O407" s="366"/>
      <c r="P407" s="366"/>
      <c r="Q407" s="366"/>
      <c r="R407" s="366"/>
      <c r="S407" s="366"/>
      <c r="T407" s="366"/>
      <c r="U407" s="366"/>
      <c r="V407" s="366"/>
      <c r="W407" s="366"/>
      <c r="X407" s="366"/>
      <c r="Y407" s="366"/>
      <c r="Z407" s="366"/>
      <c r="AA407" s="366"/>
      <c r="AB407" s="366"/>
      <c r="AC407" s="366"/>
      <c r="AD407" s="366"/>
      <c r="AE407" s="366"/>
      <c r="AF407" s="366"/>
      <c r="AG407" s="366"/>
      <c r="AH407" s="366"/>
      <c r="AI407" s="366"/>
      <c r="AJ407" s="366"/>
      <c r="AK407" s="366"/>
    </row>
    <row r="408" spans="1:37" ht="12.75">
      <c r="A408" s="366"/>
      <c r="B408" s="366"/>
      <c r="C408" s="367"/>
      <c r="D408" s="366"/>
      <c r="E408" s="366"/>
      <c r="F408" s="366"/>
      <c r="G408" s="366"/>
      <c r="H408" s="366"/>
      <c r="I408" s="366"/>
      <c r="J408" s="366"/>
      <c r="K408" s="366"/>
      <c r="L408" s="366"/>
      <c r="M408" s="366"/>
      <c r="N408" s="366"/>
      <c r="O408" s="366"/>
      <c r="P408" s="366"/>
      <c r="Q408" s="366"/>
      <c r="R408" s="366"/>
      <c r="S408" s="366"/>
      <c r="T408" s="366"/>
      <c r="U408" s="366"/>
      <c r="V408" s="366"/>
      <c r="W408" s="366"/>
      <c r="X408" s="366"/>
      <c r="Y408" s="366"/>
      <c r="Z408" s="366"/>
      <c r="AA408" s="366"/>
      <c r="AB408" s="366"/>
      <c r="AC408" s="366"/>
      <c r="AD408" s="366"/>
      <c r="AE408" s="366"/>
      <c r="AF408" s="366"/>
      <c r="AG408" s="366"/>
      <c r="AH408" s="366"/>
      <c r="AI408" s="366"/>
      <c r="AJ408" s="366"/>
      <c r="AK408" s="366"/>
    </row>
    <row r="409" spans="1:37" ht="12.75">
      <c r="A409" s="366"/>
      <c r="B409" s="366"/>
      <c r="C409" s="367"/>
      <c r="D409" s="366"/>
      <c r="E409" s="366"/>
      <c r="F409" s="366"/>
      <c r="G409" s="366"/>
      <c r="H409" s="366"/>
      <c r="I409" s="366"/>
      <c r="J409" s="366"/>
      <c r="K409" s="366"/>
      <c r="L409" s="366"/>
      <c r="M409" s="366"/>
      <c r="N409" s="366"/>
      <c r="O409" s="366"/>
      <c r="P409" s="366"/>
      <c r="Q409" s="366"/>
      <c r="R409" s="366"/>
      <c r="S409" s="366"/>
      <c r="T409" s="366"/>
      <c r="U409" s="366"/>
      <c r="V409" s="366"/>
      <c r="W409" s="366"/>
      <c r="X409" s="366"/>
      <c r="Y409" s="366"/>
      <c r="Z409" s="366"/>
      <c r="AA409" s="366"/>
      <c r="AB409" s="366"/>
      <c r="AC409" s="366"/>
      <c r="AD409" s="366"/>
      <c r="AE409" s="366"/>
      <c r="AF409" s="366"/>
      <c r="AG409" s="366"/>
      <c r="AH409" s="366"/>
      <c r="AI409" s="366"/>
      <c r="AJ409" s="366"/>
      <c r="AK409" s="366"/>
    </row>
    <row r="410" spans="1:37" ht="12.75">
      <c r="A410" s="366"/>
      <c r="B410" s="366"/>
      <c r="C410" s="367"/>
      <c r="D410" s="366"/>
      <c r="E410" s="366"/>
      <c r="F410" s="366"/>
      <c r="G410" s="366"/>
      <c r="H410" s="366"/>
      <c r="I410" s="366"/>
      <c r="J410" s="366"/>
      <c r="K410" s="366"/>
      <c r="L410" s="366"/>
      <c r="M410" s="366"/>
      <c r="N410" s="366"/>
      <c r="O410" s="366"/>
      <c r="P410" s="366"/>
      <c r="Q410" s="366"/>
      <c r="R410" s="366"/>
      <c r="S410" s="366"/>
      <c r="T410" s="366"/>
      <c r="U410" s="366"/>
      <c r="V410" s="366"/>
      <c r="W410" s="366"/>
      <c r="X410" s="366"/>
      <c r="Y410" s="366"/>
      <c r="Z410" s="366"/>
      <c r="AA410" s="366"/>
      <c r="AB410" s="366"/>
      <c r="AC410" s="366"/>
      <c r="AD410" s="366"/>
      <c r="AE410" s="366"/>
      <c r="AF410" s="366"/>
      <c r="AG410" s="366"/>
      <c r="AH410" s="366"/>
      <c r="AI410" s="366"/>
      <c r="AJ410" s="366"/>
      <c r="AK410" s="366"/>
    </row>
    <row r="411" spans="1:37" ht="12.75">
      <c r="A411" s="366"/>
      <c r="B411" s="366"/>
      <c r="C411" s="367"/>
      <c r="D411" s="366"/>
      <c r="E411" s="366"/>
      <c r="F411" s="366"/>
      <c r="G411" s="366"/>
      <c r="H411" s="366"/>
      <c r="I411" s="366"/>
      <c r="J411" s="366"/>
      <c r="K411" s="366"/>
      <c r="L411" s="366"/>
      <c r="M411" s="366"/>
      <c r="N411" s="366"/>
      <c r="O411" s="366"/>
      <c r="P411" s="366"/>
      <c r="Q411" s="366"/>
      <c r="R411" s="366"/>
      <c r="S411" s="366"/>
      <c r="T411" s="366"/>
      <c r="U411" s="366"/>
      <c r="V411" s="366"/>
      <c r="W411" s="366"/>
      <c r="X411" s="366"/>
      <c r="Y411" s="366"/>
      <c r="Z411" s="366"/>
      <c r="AA411" s="366"/>
      <c r="AB411" s="366"/>
      <c r="AC411" s="366"/>
      <c r="AD411" s="366"/>
      <c r="AE411" s="366"/>
      <c r="AF411" s="366"/>
      <c r="AG411" s="366"/>
      <c r="AH411" s="366"/>
      <c r="AI411" s="366"/>
      <c r="AJ411" s="366"/>
      <c r="AK411" s="366"/>
    </row>
    <row r="412" spans="1:37" ht="12.75">
      <c r="A412" s="366"/>
      <c r="B412" s="366"/>
      <c r="C412" s="367"/>
      <c r="D412" s="366"/>
      <c r="E412" s="366"/>
      <c r="F412" s="366"/>
      <c r="G412" s="366"/>
      <c r="H412" s="366"/>
      <c r="I412" s="366"/>
      <c r="J412" s="366"/>
      <c r="K412" s="366"/>
      <c r="L412" s="366"/>
      <c r="M412" s="366"/>
      <c r="N412" s="366"/>
      <c r="O412" s="366"/>
      <c r="P412" s="366"/>
      <c r="Q412" s="366"/>
      <c r="R412" s="366"/>
      <c r="S412" s="366"/>
      <c r="T412" s="366"/>
      <c r="U412" s="366"/>
      <c r="V412" s="366"/>
      <c r="W412" s="366"/>
      <c r="X412" s="366"/>
      <c r="Y412" s="366"/>
      <c r="Z412" s="366"/>
      <c r="AA412" s="366"/>
      <c r="AB412" s="366"/>
      <c r="AC412" s="366"/>
      <c r="AD412" s="366"/>
      <c r="AE412" s="366"/>
      <c r="AF412" s="366"/>
      <c r="AG412" s="366"/>
      <c r="AH412" s="366"/>
      <c r="AI412" s="366"/>
      <c r="AJ412" s="366"/>
      <c r="AK412" s="366"/>
    </row>
    <row r="413" spans="1:37" ht="12.75">
      <c r="A413" s="366"/>
      <c r="B413" s="366"/>
      <c r="C413" s="367"/>
      <c r="D413" s="366"/>
      <c r="E413" s="366"/>
      <c r="F413" s="366"/>
      <c r="G413" s="366"/>
      <c r="H413" s="366"/>
      <c r="I413" s="366"/>
      <c r="J413" s="366"/>
      <c r="K413" s="366"/>
      <c r="L413" s="366"/>
      <c r="M413" s="366"/>
      <c r="N413" s="366"/>
      <c r="O413" s="366"/>
      <c r="P413" s="366"/>
      <c r="Q413" s="366"/>
      <c r="R413" s="366"/>
      <c r="S413" s="366"/>
      <c r="T413" s="366"/>
      <c r="U413" s="366"/>
      <c r="V413" s="366"/>
      <c r="W413" s="366"/>
      <c r="X413" s="366"/>
      <c r="Y413" s="366"/>
      <c r="Z413" s="366"/>
      <c r="AA413" s="366"/>
      <c r="AB413" s="366"/>
      <c r="AC413" s="366"/>
      <c r="AD413" s="366"/>
      <c r="AE413" s="366"/>
      <c r="AF413" s="366"/>
      <c r="AG413" s="366"/>
      <c r="AH413" s="366"/>
      <c r="AI413" s="366"/>
      <c r="AJ413" s="366"/>
      <c r="AK413" s="366"/>
    </row>
    <row r="414" spans="1:37" ht="12.75">
      <c r="A414" s="366"/>
      <c r="B414" s="366"/>
      <c r="C414" s="367"/>
      <c r="D414" s="366"/>
      <c r="E414" s="366"/>
      <c r="F414" s="366"/>
      <c r="G414" s="366"/>
      <c r="H414" s="366"/>
      <c r="I414" s="366"/>
      <c r="J414" s="366"/>
      <c r="K414" s="366"/>
      <c r="L414" s="366"/>
      <c r="M414" s="366"/>
      <c r="N414" s="366"/>
      <c r="O414" s="366"/>
      <c r="P414" s="366"/>
      <c r="Q414" s="366"/>
      <c r="R414" s="366"/>
      <c r="S414" s="366"/>
      <c r="T414" s="366"/>
      <c r="U414" s="366"/>
      <c r="V414" s="366"/>
      <c r="W414" s="366"/>
      <c r="X414" s="366"/>
      <c r="Y414" s="366"/>
      <c r="Z414" s="366"/>
      <c r="AA414" s="366"/>
      <c r="AB414" s="366"/>
      <c r="AC414" s="366"/>
      <c r="AD414" s="366"/>
      <c r="AE414" s="366"/>
      <c r="AF414" s="366"/>
      <c r="AG414" s="366"/>
      <c r="AH414" s="366"/>
      <c r="AI414" s="366"/>
      <c r="AJ414" s="366"/>
      <c r="AK414" s="366"/>
    </row>
    <row r="415" spans="1:37" ht="12.75">
      <c r="A415" s="366"/>
      <c r="B415" s="366"/>
      <c r="C415" s="367"/>
      <c r="D415" s="366"/>
      <c r="E415" s="366"/>
      <c r="F415" s="366"/>
      <c r="G415" s="366"/>
      <c r="H415" s="366"/>
      <c r="I415" s="366"/>
      <c r="J415" s="366"/>
      <c r="K415" s="366"/>
      <c r="L415" s="366"/>
      <c r="M415" s="366"/>
      <c r="N415" s="366"/>
      <c r="O415" s="366"/>
      <c r="P415" s="366"/>
      <c r="Q415" s="366"/>
      <c r="R415" s="366"/>
      <c r="S415" s="366"/>
      <c r="T415" s="366"/>
      <c r="U415" s="366"/>
      <c r="V415" s="366"/>
      <c r="W415" s="366"/>
      <c r="X415" s="366"/>
      <c r="Y415" s="366"/>
      <c r="Z415" s="366"/>
      <c r="AA415" s="366"/>
      <c r="AB415" s="366"/>
      <c r="AC415" s="366"/>
      <c r="AD415" s="366"/>
      <c r="AE415" s="366"/>
      <c r="AF415" s="366"/>
      <c r="AG415" s="366"/>
      <c r="AH415" s="366"/>
      <c r="AI415" s="366"/>
      <c r="AJ415" s="366"/>
      <c r="AK415" s="366"/>
    </row>
    <row r="416" spans="1:37" ht="12.75">
      <c r="A416" s="366"/>
      <c r="B416" s="366"/>
      <c r="C416" s="367"/>
      <c r="D416" s="366"/>
      <c r="E416" s="366"/>
      <c r="F416" s="366"/>
      <c r="G416" s="366"/>
      <c r="H416" s="366"/>
      <c r="I416" s="366"/>
      <c r="J416" s="366"/>
      <c r="K416" s="366"/>
      <c r="L416" s="366"/>
      <c r="M416" s="366"/>
      <c r="N416" s="366"/>
      <c r="O416" s="366"/>
      <c r="P416" s="366"/>
      <c r="Q416" s="366"/>
      <c r="R416" s="366"/>
      <c r="S416" s="366"/>
      <c r="T416" s="366"/>
      <c r="U416" s="366"/>
      <c r="V416" s="366"/>
      <c r="W416" s="366"/>
      <c r="X416" s="366"/>
      <c r="Y416" s="366"/>
      <c r="Z416" s="366"/>
      <c r="AA416" s="366"/>
      <c r="AB416" s="366"/>
      <c r="AC416" s="366"/>
      <c r="AD416" s="366"/>
      <c r="AE416" s="366"/>
      <c r="AF416" s="366"/>
      <c r="AG416" s="366"/>
      <c r="AH416" s="366"/>
      <c r="AI416" s="366"/>
      <c r="AJ416" s="366"/>
      <c r="AK416" s="366"/>
    </row>
    <row r="417" spans="1:37" ht="12.75">
      <c r="A417" s="366"/>
      <c r="B417" s="366"/>
      <c r="C417" s="367"/>
      <c r="D417" s="366"/>
      <c r="E417" s="366"/>
      <c r="F417" s="366"/>
      <c r="G417" s="366"/>
      <c r="H417" s="366"/>
      <c r="I417" s="366"/>
      <c r="J417" s="366"/>
      <c r="K417" s="366"/>
      <c r="L417" s="366"/>
      <c r="M417" s="366"/>
      <c r="N417" s="366"/>
      <c r="O417" s="366"/>
      <c r="P417" s="366"/>
      <c r="Q417" s="366"/>
      <c r="R417" s="366"/>
      <c r="S417" s="366"/>
      <c r="T417" s="366"/>
      <c r="U417" s="366"/>
      <c r="V417" s="366"/>
      <c r="W417" s="366"/>
      <c r="X417" s="366"/>
      <c r="Y417" s="366"/>
      <c r="Z417" s="366"/>
      <c r="AA417" s="366"/>
      <c r="AB417" s="366"/>
      <c r="AC417" s="366"/>
      <c r="AD417" s="366"/>
      <c r="AE417" s="366"/>
      <c r="AF417" s="366"/>
      <c r="AG417" s="366"/>
      <c r="AH417" s="366"/>
      <c r="AI417" s="366"/>
      <c r="AJ417" s="366"/>
      <c r="AK417" s="366"/>
    </row>
    <row r="418" spans="1:37" ht="12.75">
      <c r="A418" s="366"/>
      <c r="B418" s="366"/>
      <c r="C418" s="367"/>
      <c r="D418" s="366"/>
      <c r="E418" s="366"/>
      <c r="F418" s="366"/>
      <c r="G418" s="366"/>
      <c r="H418" s="366"/>
      <c r="I418" s="366"/>
      <c r="J418" s="366"/>
      <c r="K418" s="366"/>
      <c r="L418" s="366"/>
      <c r="M418" s="366"/>
      <c r="N418" s="366"/>
      <c r="O418" s="366"/>
      <c r="P418" s="366"/>
      <c r="Q418" s="366"/>
      <c r="R418" s="366"/>
      <c r="S418" s="366"/>
      <c r="T418" s="366"/>
      <c r="U418" s="366"/>
      <c r="V418" s="366"/>
      <c r="W418" s="366"/>
      <c r="X418" s="366"/>
      <c r="Y418" s="366"/>
      <c r="Z418" s="366"/>
      <c r="AA418" s="366"/>
      <c r="AB418" s="366"/>
      <c r="AC418" s="366"/>
      <c r="AD418" s="366"/>
      <c r="AE418" s="366"/>
      <c r="AF418" s="366"/>
      <c r="AG418" s="366"/>
      <c r="AH418" s="366"/>
      <c r="AI418" s="366"/>
      <c r="AJ418" s="366"/>
      <c r="AK418" s="366"/>
    </row>
    <row r="419" spans="1:37" ht="12.75">
      <c r="A419" s="366"/>
      <c r="B419" s="366"/>
      <c r="C419" s="367"/>
      <c r="D419" s="366"/>
      <c r="E419" s="366"/>
      <c r="F419" s="366"/>
      <c r="G419" s="366"/>
      <c r="H419" s="366"/>
      <c r="I419" s="366"/>
      <c r="J419" s="366"/>
      <c r="K419" s="366"/>
      <c r="L419" s="366"/>
      <c r="M419" s="366"/>
      <c r="N419" s="366"/>
      <c r="O419" s="366"/>
      <c r="P419" s="366"/>
      <c r="Q419" s="366"/>
      <c r="R419" s="366"/>
      <c r="S419" s="366"/>
      <c r="T419" s="366"/>
      <c r="U419" s="366"/>
      <c r="V419" s="366"/>
      <c r="W419" s="366"/>
      <c r="X419" s="366"/>
      <c r="Y419" s="366"/>
      <c r="Z419" s="366"/>
      <c r="AA419" s="366"/>
      <c r="AB419" s="366"/>
      <c r="AC419" s="366"/>
      <c r="AD419" s="366"/>
      <c r="AE419" s="366"/>
      <c r="AF419" s="366"/>
      <c r="AG419" s="366"/>
      <c r="AH419" s="366"/>
      <c r="AI419" s="366"/>
      <c r="AJ419" s="366"/>
      <c r="AK419" s="366"/>
    </row>
    <row r="420" spans="1:37" ht="12.75">
      <c r="A420" s="366"/>
      <c r="B420" s="366"/>
      <c r="C420" s="367"/>
      <c r="D420" s="366"/>
      <c r="E420" s="366"/>
      <c r="F420" s="366"/>
      <c r="G420" s="366"/>
      <c r="H420" s="366"/>
      <c r="I420" s="366"/>
      <c r="J420" s="366"/>
      <c r="K420" s="366"/>
      <c r="L420" s="366"/>
      <c r="M420" s="366"/>
      <c r="N420" s="366"/>
      <c r="O420" s="366"/>
      <c r="P420" s="366"/>
      <c r="Q420" s="366"/>
      <c r="R420" s="366"/>
      <c r="S420" s="366"/>
      <c r="T420" s="366"/>
      <c r="U420" s="366"/>
      <c r="V420" s="366"/>
      <c r="W420" s="366"/>
      <c r="X420" s="366"/>
      <c r="Y420" s="366"/>
      <c r="Z420" s="366"/>
      <c r="AA420" s="366"/>
      <c r="AB420" s="366"/>
      <c r="AC420" s="366"/>
      <c r="AD420" s="366"/>
      <c r="AE420" s="366"/>
      <c r="AF420" s="366"/>
      <c r="AG420" s="366"/>
      <c r="AH420" s="366"/>
      <c r="AI420" s="366"/>
      <c r="AJ420" s="366"/>
      <c r="AK420" s="366"/>
    </row>
    <row r="421" spans="1:37" ht="12.75">
      <c r="A421" s="366"/>
      <c r="B421" s="366"/>
      <c r="C421" s="367"/>
      <c r="D421" s="366"/>
      <c r="E421" s="366"/>
      <c r="F421" s="366"/>
      <c r="G421" s="366"/>
      <c r="H421" s="366"/>
      <c r="I421" s="366"/>
      <c r="J421" s="366"/>
      <c r="K421" s="366"/>
      <c r="L421" s="366"/>
      <c r="M421" s="366"/>
      <c r="N421" s="366"/>
      <c r="O421" s="366"/>
      <c r="P421" s="366"/>
      <c r="Q421" s="366"/>
      <c r="R421" s="366"/>
      <c r="S421" s="366"/>
      <c r="T421" s="366"/>
      <c r="U421" s="366"/>
      <c r="V421" s="366"/>
      <c r="W421" s="366"/>
      <c r="X421" s="366"/>
      <c r="Y421" s="366"/>
      <c r="Z421" s="366"/>
      <c r="AA421" s="366"/>
      <c r="AB421" s="366"/>
      <c r="AC421" s="366"/>
      <c r="AD421" s="366"/>
      <c r="AE421" s="366"/>
      <c r="AF421" s="366"/>
      <c r="AG421" s="366"/>
      <c r="AH421" s="366"/>
      <c r="AI421" s="366"/>
      <c r="AJ421" s="366"/>
      <c r="AK421" s="366"/>
    </row>
    <row r="422" spans="1:37" ht="12.75">
      <c r="A422" s="366"/>
      <c r="B422" s="366"/>
      <c r="C422" s="367"/>
      <c r="D422" s="366"/>
      <c r="E422" s="366"/>
      <c r="F422" s="366"/>
      <c r="G422" s="366"/>
      <c r="H422" s="366"/>
      <c r="I422" s="366"/>
      <c r="J422" s="366"/>
      <c r="K422" s="366"/>
      <c r="L422" s="366"/>
      <c r="M422" s="366"/>
      <c r="N422" s="366"/>
      <c r="O422" s="366"/>
      <c r="P422" s="366"/>
      <c r="Q422" s="366"/>
      <c r="R422" s="366"/>
      <c r="S422" s="366"/>
      <c r="T422" s="366"/>
      <c r="U422" s="366"/>
      <c r="V422" s="366"/>
      <c r="W422" s="366"/>
      <c r="X422" s="366"/>
      <c r="Y422" s="366"/>
      <c r="Z422" s="366"/>
      <c r="AA422" s="366"/>
      <c r="AB422" s="366"/>
      <c r="AC422" s="366"/>
      <c r="AD422" s="366"/>
      <c r="AE422" s="366"/>
      <c r="AF422" s="366"/>
      <c r="AG422" s="366"/>
      <c r="AH422" s="366"/>
      <c r="AI422" s="366"/>
      <c r="AJ422" s="366"/>
      <c r="AK422" s="366"/>
    </row>
    <row r="423" spans="1:37" ht="12.75">
      <c r="A423" s="366"/>
      <c r="B423" s="366"/>
      <c r="C423" s="367"/>
      <c r="D423" s="366"/>
      <c r="E423" s="366"/>
      <c r="F423" s="366"/>
      <c r="G423" s="366"/>
      <c r="H423" s="366"/>
      <c r="I423" s="366"/>
      <c r="J423" s="366"/>
      <c r="K423" s="366"/>
      <c r="L423" s="366"/>
      <c r="M423" s="366"/>
      <c r="N423" s="366"/>
      <c r="O423" s="366"/>
      <c r="P423" s="366"/>
      <c r="Q423" s="366"/>
      <c r="R423" s="366"/>
      <c r="S423" s="366"/>
      <c r="T423" s="366"/>
      <c r="U423" s="366"/>
      <c r="V423" s="366"/>
      <c r="W423" s="366"/>
      <c r="X423" s="366"/>
      <c r="Y423" s="366"/>
      <c r="Z423" s="366"/>
      <c r="AA423" s="366"/>
      <c r="AB423" s="366"/>
      <c r="AC423" s="366"/>
      <c r="AD423" s="366"/>
      <c r="AE423" s="366"/>
      <c r="AF423" s="366"/>
      <c r="AG423" s="366"/>
      <c r="AH423" s="366"/>
      <c r="AI423" s="366"/>
      <c r="AJ423" s="366"/>
      <c r="AK423" s="366"/>
    </row>
    <row r="424" spans="1:37" ht="12.75">
      <c r="A424" s="366"/>
      <c r="B424" s="366"/>
      <c r="C424" s="367"/>
      <c r="D424" s="366"/>
      <c r="E424" s="366"/>
      <c r="F424" s="366"/>
      <c r="G424" s="366"/>
      <c r="H424" s="366"/>
      <c r="I424" s="366"/>
      <c r="J424" s="366"/>
      <c r="K424" s="366"/>
      <c r="L424" s="366"/>
      <c r="M424" s="366"/>
      <c r="N424" s="366"/>
      <c r="O424" s="366"/>
      <c r="P424" s="366"/>
      <c r="Q424" s="366"/>
      <c r="R424" s="366"/>
      <c r="S424" s="366"/>
      <c r="T424" s="366"/>
      <c r="U424" s="366"/>
      <c r="V424" s="366"/>
      <c r="W424" s="366"/>
      <c r="X424" s="366"/>
      <c r="Y424" s="366"/>
      <c r="Z424" s="366"/>
      <c r="AA424" s="366"/>
      <c r="AB424" s="366"/>
      <c r="AC424" s="366"/>
      <c r="AD424" s="366"/>
      <c r="AE424" s="366"/>
      <c r="AF424" s="366"/>
      <c r="AG424" s="366"/>
      <c r="AH424" s="366"/>
      <c r="AI424" s="366"/>
      <c r="AJ424" s="366"/>
      <c r="AK424" s="366"/>
    </row>
    <row r="425" spans="1:37" ht="12.75">
      <c r="A425" s="366"/>
      <c r="B425" s="366"/>
      <c r="C425" s="367"/>
      <c r="D425" s="366"/>
      <c r="E425" s="366"/>
      <c r="F425" s="366"/>
      <c r="G425" s="366"/>
      <c r="H425" s="366"/>
      <c r="I425" s="366"/>
      <c r="J425" s="366"/>
      <c r="K425" s="366"/>
      <c r="L425" s="366"/>
      <c r="M425" s="366"/>
      <c r="N425" s="366"/>
      <c r="O425" s="366"/>
      <c r="P425" s="366"/>
      <c r="Q425" s="366"/>
      <c r="R425" s="366"/>
      <c r="S425" s="366"/>
      <c r="T425" s="366"/>
      <c r="U425" s="366"/>
      <c r="V425" s="366"/>
      <c r="W425" s="366"/>
      <c r="X425" s="366"/>
      <c r="Y425" s="366"/>
      <c r="Z425" s="366"/>
      <c r="AA425" s="366"/>
      <c r="AB425" s="366"/>
      <c r="AC425" s="366"/>
      <c r="AD425" s="366"/>
      <c r="AE425" s="366"/>
      <c r="AF425" s="366"/>
      <c r="AG425" s="366"/>
      <c r="AH425" s="366"/>
      <c r="AI425" s="366"/>
      <c r="AJ425" s="366"/>
      <c r="AK425" s="366"/>
    </row>
    <row r="426" spans="1:37" ht="12.75">
      <c r="A426" s="366"/>
      <c r="B426" s="366"/>
      <c r="C426" s="367"/>
      <c r="D426" s="366"/>
      <c r="E426" s="366"/>
      <c r="F426" s="366"/>
      <c r="G426" s="366"/>
      <c r="H426" s="366"/>
      <c r="I426" s="366"/>
      <c r="J426" s="366"/>
      <c r="K426" s="366"/>
      <c r="L426" s="366"/>
      <c r="M426" s="366"/>
      <c r="N426" s="366"/>
      <c r="O426" s="366"/>
      <c r="P426" s="366"/>
      <c r="Q426" s="366"/>
      <c r="R426" s="366"/>
      <c r="S426" s="366"/>
      <c r="T426" s="366"/>
      <c r="U426" s="366"/>
      <c r="V426" s="366"/>
      <c r="W426" s="366"/>
      <c r="X426" s="366"/>
      <c r="Y426" s="366"/>
      <c r="Z426" s="366"/>
      <c r="AA426" s="366"/>
      <c r="AB426" s="366"/>
      <c r="AC426" s="366"/>
      <c r="AD426" s="366"/>
      <c r="AE426" s="366"/>
      <c r="AF426" s="366"/>
      <c r="AG426" s="366"/>
      <c r="AH426" s="366"/>
      <c r="AI426" s="366"/>
      <c r="AJ426" s="366"/>
      <c r="AK426" s="366"/>
    </row>
    <row r="427" spans="1:37" ht="12.75">
      <c r="A427" s="366"/>
      <c r="B427" s="366"/>
      <c r="C427" s="367"/>
      <c r="D427" s="366"/>
      <c r="E427" s="366"/>
      <c r="F427" s="366"/>
      <c r="G427" s="366"/>
      <c r="H427" s="366"/>
      <c r="I427" s="366"/>
      <c r="J427" s="366"/>
      <c r="K427" s="366"/>
      <c r="L427" s="366"/>
      <c r="M427" s="366"/>
      <c r="N427" s="366"/>
      <c r="O427" s="366"/>
      <c r="P427" s="366"/>
      <c r="Q427" s="366"/>
      <c r="R427" s="366"/>
      <c r="S427" s="366"/>
      <c r="T427" s="366"/>
      <c r="U427" s="366"/>
      <c r="V427" s="366"/>
      <c r="W427" s="366"/>
      <c r="X427" s="366"/>
      <c r="Y427" s="366"/>
      <c r="Z427" s="366"/>
      <c r="AA427" s="366"/>
      <c r="AB427" s="366"/>
      <c r="AC427" s="366"/>
      <c r="AD427" s="366"/>
      <c r="AE427" s="366"/>
      <c r="AF427" s="366"/>
      <c r="AG427" s="366"/>
      <c r="AH427" s="366"/>
      <c r="AI427" s="366"/>
      <c r="AJ427" s="366"/>
      <c r="AK427" s="366"/>
    </row>
    <row r="428" spans="1:37" ht="12.75">
      <c r="A428" s="366"/>
      <c r="B428" s="366"/>
      <c r="C428" s="367"/>
      <c r="D428" s="366"/>
      <c r="E428" s="366"/>
      <c r="F428" s="366"/>
      <c r="G428" s="366"/>
      <c r="H428" s="366"/>
      <c r="I428" s="366"/>
      <c r="J428" s="366"/>
      <c r="K428" s="366"/>
      <c r="L428" s="366"/>
      <c r="M428" s="366"/>
      <c r="N428" s="366"/>
      <c r="O428" s="366"/>
      <c r="P428" s="366"/>
      <c r="Q428" s="366"/>
      <c r="R428" s="366"/>
      <c r="S428" s="366"/>
      <c r="T428" s="366"/>
      <c r="U428" s="366"/>
      <c r="V428" s="366"/>
      <c r="W428" s="366"/>
      <c r="X428" s="366"/>
      <c r="Y428" s="366"/>
      <c r="Z428" s="366"/>
      <c r="AA428" s="366"/>
      <c r="AB428" s="366"/>
      <c r="AC428" s="366"/>
      <c r="AD428" s="366"/>
      <c r="AE428" s="366"/>
      <c r="AF428" s="366"/>
      <c r="AG428" s="366"/>
      <c r="AH428" s="366"/>
      <c r="AI428" s="366"/>
      <c r="AJ428" s="366"/>
      <c r="AK428" s="366"/>
    </row>
    <row r="429" spans="1:37" ht="12.75">
      <c r="A429" s="366"/>
      <c r="B429" s="366"/>
      <c r="C429" s="367"/>
      <c r="D429" s="366"/>
      <c r="E429" s="366"/>
      <c r="F429" s="366"/>
      <c r="G429" s="366"/>
      <c r="H429" s="366"/>
      <c r="I429" s="366"/>
      <c r="J429" s="366"/>
      <c r="K429" s="366"/>
      <c r="L429" s="366"/>
      <c r="M429" s="366"/>
      <c r="N429" s="366"/>
      <c r="O429" s="366"/>
      <c r="P429" s="366"/>
      <c r="Q429" s="366"/>
      <c r="R429" s="366"/>
      <c r="S429" s="366"/>
      <c r="T429" s="366"/>
      <c r="U429" s="366"/>
      <c r="V429" s="366"/>
      <c r="W429" s="366"/>
      <c r="X429" s="366"/>
      <c r="Y429" s="366"/>
      <c r="Z429" s="366"/>
      <c r="AA429" s="366"/>
      <c r="AB429" s="366"/>
      <c r="AC429" s="366"/>
      <c r="AD429" s="366"/>
      <c r="AE429" s="366"/>
      <c r="AF429" s="366"/>
      <c r="AG429" s="366"/>
      <c r="AH429" s="366"/>
      <c r="AI429" s="366"/>
      <c r="AJ429" s="366"/>
      <c r="AK429" s="366"/>
    </row>
    <row r="430" spans="1:37" ht="12.75">
      <c r="A430" s="366"/>
      <c r="B430" s="366"/>
      <c r="C430" s="367"/>
      <c r="D430" s="366"/>
      <c r="E430" s="366"/>
      <c r="F430" s="366"/>
      <c r="G430" s="366"/>
      <c r="H430" s="366"/>
      <c r="I430" s="366"/>
      <c r="J430" s="366"/>
      <c r="K430" s="366"/>
      <c r="L430" s="366"/>
      <c r="M430" s="366"/>
      <c r="N430" s="366"/>
      <c r="O430" s="366"/>
      <c r="P430" s="366"/>
      <c r="Q430" s="366"/>
      <c r="R430" s="366"/>
      <c r="S430" s="366"/>
      <c r="T430" s="366"/>
      <c r="U430" s="366"/>
      <c r="V430" s="366"/>
      <c r="W430" s="366"/>
      <c r="X430" s="366"/>
      <c r="Y430" s="366"/>
      <c r="Z430" s="366"/>
      <c r="AA430" s="366"/>
      <c r="AB430" s="366"/>
      <c r="AC430" s="366"/>
      <c r="AD430" s="366"/>
      <c r="AE430" s="366"/>
      <c r="AF430" s="366"/>
      <c r="AG430" s="366"/>
      <c r="AH430" s="366"/>
      <c r="AI430" s="366"/>
      <c r="AJ430" s="366"/>
      <c r="AK430" s="366"/>
    </row>
    <row r="431" spans="1:37" ht="12.75">
      <c r="A431" s="366"/>
      <c r="B431" s="366"/>
      <c r="C431" s="367"/>
      <c r="D431" s="366"/>
      <c r="E431" s="366"/>
      <c r="F431" s="366"/>
      <c r="G431" s="366"/>
      <c r="H431" s="366"/>
      <c r="I431" s="366"/>
      <c r="J431" s="366"/>
      <c r="K431" s="366"/>
      <c r="L431" s="366"/>
      <c r="M431" s="366"/>
      <c r="N431" s="366"/>
      <c r="O431" s="366"/>
      <c r="P431" s="366"/>
      <c r="Q431" s="366"/>
      <c r="R431" s="366"/>
      <c r="S431" s="366"/>
      <c r="T431" s="366"/>
      <c r="U431" s="366"/>
      <c r="V431" s="366"/>
      <c r="W431" s="366"/>
      <c r="X431" s="366"/>
      <c r="Y431" s="366"/>
      <c r="Z431" s="366"/>
      <c r="AA431" s="366"/>
      <c r="AB431" s="366"/>
      <c r="AC431" s="366"/>
      <c r="AD431" s="366"/>
      <c r="AE431" s="366"/>
      <c r="AF431" s="366"/>
      <c r="AG431" s="366"/>
      <c r="AH431" s="366"/>
      <c r="AI431" s="366"/>
      <c r="AJ431" s="366"/>
      <c r="AK431" s="366"/>
    </row>
    <row r="432" spans="1:37" ht="12.75">
      <c r="A432" s="366"/>
      <c r="B432" s="366"/>
      <c r="C432" s="367"/>
      <c r="D432" s="366"/>
      <c r="E432" s="366"/>
      <c r="F432" s="366"/>
      <c r="G432" s="366"/>
      <c r="H432" s="366"/>
      <c r="I432" s="366"/>
      <c r="J432" s="366"/>
      <c r="K432" s="366"/>
      <c r="L432" s="366"/>
      <c r="M432" s="366"/>
      <c r="N432" s="366"/>
      <c r="O432" s="366"/>
      <c r="P432" s="366"/>
      <c r="Q432" s="366"/>
      <c r="R432" s="366"/>
      <c r="S432" s="366"/>
      <c r="T432" s="366"/>
      <c r="U432" s="366"/>
      <c r="V432" s="366"/>
      <c r="W432" s="366"/>
      <c r="X432" s="366"/>
      <c r="Y432" s="366"/>
      <c r="Z432" s="366"/>
      <c r="AA432" s="366"/>
      <c r="AB432" s="366"/>
      <c r="AC432" s="366"/>
      <c r="AD432" s="366"/>
      <c r="AE432" s="366"/>
      <c r="AF432" s="366"/>
      <c r="AG432" s="366"/>
      <c r="AH432" s="366"/>
      <c r="AI432" s="366"/>
      <c r="AJ432" s="366"/>
      <c r="AK432" s="366"/>
    </row>
    <row r="433" spans="1:37" ht="12.75">
      <c r="A433" s="366"/>
      <c r="B433" s="366"/>
      <c r="C433" s="367"/>
      <c r="D433" s="366"/>
      <c r="E433" s="366"/>
      <c r="F433" s="366"/>
      <c r="G433" s="366"/>
      <c r="H433" s="366"/>
      <c r="I433" s="366"/>
      <c r="J433" s="366"/>
      <c r="K433" s="366"/>
      <c r="L433" s="366"/>
      <c r="M433" s="366"/>
      <c r="N433" s="366"/>
      <c r="O433" s="366"/>
      <c r="P433" s="366"/>
      <c r="Q433" s="366"/>
      <c r="R433" s="366"/>
      <c r="S433" s="366"/>
      <c r="T433" s="366"/>
      <c r="U433" s="366"/>
      <c r="V433" s="366"/>
      <c r="W433" s="366"/>
      <c r="X433" s="366"/>
      <c r="Y433" s="366"/>
      <c r="Z433" s="366"/>
      <c r="AA433" s="366"/>
      <c r="AB433" s="366"/>
      <c r="AC433" s="366"/>
      <c r="AD433" s="366"/>
      <c r="AE433" s="366"/>
      <c r="AF433" s="366"/>
      <c r="AG433" s="366"/>
      <c r="AH433" s="366"/>
      <c r="AI433" s="366"/>
      <c r="AJ433" s="366"/>
      <c r="AK433" s="366"/>
    </row>
    <row r="434" spans="1:37" ht="12.75">
      <c r="A434" s="366"/>
      <c r="B434" s="366"/>
      <c r="C434" s="367"/>
      <c r="D434" s="366"/>
      <c r="E434" s="366"/>
      <c r="F434" s="366"/>
      <c r="G434" s="366"/>
      <c r="H434" s="366"/>
      <c r="I434" s="366"/>
      <c r="J434" s="366"/>
      <c r="K434" s="366"/>
      <c r="L434" s="366"/>
      <c r="M434" s="366"/>
      <c r="N434" s="366"/>
      <c r="O434" s="366"/>
      <c r="P434" s="366"/>
      <c r="Q434" s="366"/>
      <c r="R434" s="366"/>
      <c r="S434" s="366"/>
      <c r="T434" s="366"/>
      <c r="U434" s="366"/>
      <c r="V434" s="366"/>
      <c r="W434" s="366"/>
      <c r="X434" s="366"/>
      <c r="Y434" s="366"/>
      <c r="Z434" s="366"/>
      <c r="AA434" s="366"/>
      <c r="AB434" s="366"/>
      <c r="AC434" s="366"/>
      <c r="AD434" s="366"/>
      <c r="AE434" s="366"/>
      <c r="AF434" s="366"/>
      <c r="AG434" s="366"/>
      <c r="AH434" s="366"/>
      <c r="AI434" s="366"/>
      <c r="AJ434" s="366"/>
      <c r="AK434" s="366"/>
    </row>
    <row r="435" spans="1:37" ht="12.75">
      <c r="A435" s="366"/>
      <c r="B435" s="366"/>
      <c r="C435" s="367"/>
      <c r="D435" s="366"/>
      <c r="E435" s="366"/>
      <c r="F435" s="366"/>
      <c r="G435" s="366"/>
      <c r="H435" s="366"/>
      <c r="I435" s="366"/>
      <c r="J435" s="366"/>
      <c r="K435" s="366"/>
      <c r="L435" s="366"/>
      <c r="M435" s="366"/>
      <c r="N435" s="366"/>
      <c r="O435" s="366"/>
      <c r="P435" s="366"/>
      <c r="Q435" s="366"/>
      <c r="R435" s="366"/>
      <c r="S435" s="366"/>
      <c r="T435" s="366"/>
      <c r="U435" s="366"/>
      <c r="V435" s="366"/>
      <c r="W435" s="366"/>
      <c r="X435" s="366"/>
      <c r="Y435" s="366"/>
      <c r="Z435" s="366"/>
      <c r="AA435" s="366"/>
      <c r="AB435" s="366"/>
      <c r="AC435" s="366"/>
      <c r="AD435" s="366"/>
      <c r="AE435" s="366"/>
      <c r="AF435" s="366"/>
      <c r="AG435" s="366"/>
      <c r="AH435" s="366"/>
      <c r="AI435" s="366"/>
      <c r="AJ435" s="366"/>
      <c r="AK435" s="366"/>
    </row>
    <row r="436" spans="1:37" ht="12.75">
      <c r="A436" s="366"/>
      <c r="B436" s="366"/>
      <c r="C436" s="367"/>
      <c r="D436" s="366"/>
      <c r="E436" s="366"/>
      <c r="F436" s="366"/>
      <c r="G436" s="366"/>
      <c r="H436" s="366"/>
      <c r="I436" s="366"/>
      <c r="J436" s="366"/>
      <c r="K436" s="366"/>
      <c r="L436" s="366"/>
      <c r="M436" s="366"/>
      <c r="N436" s="366"/>
      <c r="O436" s="366"/>
      <c r="P436" s="366"/>
      <c r="Q436" s="366"/>
      <c r="R436" s="366"/>
      <c r="S436" s="366"/>
      <c r="T436" s="366"/>
      <c r="U436" s="366"/>
      <c r="V436" s="366"/>
      <c r="W436" s="366"/>
      <c r="X436" s="366"/>
      <c r="Y436" s="366"/>
      <c r="Z436" s="366"/>
      <c r="AA436" s="366"/>
      <c r="AB436" s="366"/>
      <c r="AC436" s="366"/>
      <c r="AD436" s="366"/>
      <c r="AE436" s="366"/>
      <c r="AF436" s="366"/>
      <c r="AG436" s="366"/>
      <c r="AH436" s="366"/>
      <c r="AI436" s="366"/>
      <c r="AJ436" s="366"/>
      <c r="AK436" s="366"/>
    </row>
    <row r="437" spans="1:37" ht="12.75">
      <c r="A437" s="366"/>
      <c r="B437" s="366"/>
      <c r="C437" s="367"/>
      <c r="D437" s="366"/>
      <c r="E437" s="366"/>
      <c r="F437" s="366"/>
      <c r="G437" s="366"/>
      <c r="H437" s="366"/>
      <c r="I437" s="366"/>
      <c r="J437" s="366"/>
      <c r="K437" s="366"/>
      <c r="L437" s="366"/>
      <c r="M437" s="366"/>
      <c r="N437" s="366"/>
      <c r="O437" s="366"/>
      <c r="P437" s="366"/>
      <c r="Q437" s="366"/>
      <c r="R437" s="366"/>
      <c r="S437" s="366"/>
      <c r="T437" s="366"/>
      <c r="U437" s="366"/>
      <c r="V437" s="366"/>
      <c r="W437" s="366"/>
      <c r="X437" s="366"/>
      <c r="Y437" s="366"/>
      <c r="Z437" s="366"/>
      <c r="AA437" s="366"/>
      <c r="AB437" s="366"/>
      <c r="AC437" s="366"/>
      <c r="AD437" s="366"/>
      <c r="AE437" s="366"/>
      <c r="AF437" s="366"/>
      <c r="AG437" s="366"/>
      <c r="AH437" s="366"/>
      <c r="AI437" s="366"/>
      <c r="AJ437" s="366"/>
      <c r="AK437" s="366"/>
    </row>
    <row r="438" spans="1:37" ht="12.75">
      <c r="A438" s="366"/>
      <c r="B438" s="366"/>
      <c r="C438" s="367"/>
      <c r="D438" s="366"/>
      <c r="E438" s="366"/>
      <c r="F438" s="366"/>
      <c r="G438" s="366"/>
      <c r="H438" s="366"/>
      <c r="I438" s="366"/>
      <c r="J438" s="366"/>
      <c r="K438" s="366"/>
      <c r="L438" s="366"/>
      <c r="M438" s="366"/>
      <c r="N438" s="366"/>
      <c r="O438" s="366"/>
      <c r="P438" s="366"/>
      <c r="Q438" s="366"/>
      <c r="R438" s="366"/>
      <c r="S438" s="366"/>
      <c r="T438" s="366"/>
      <c r="U438" s="366"/>
      <c r="V438" s="366"/>
      <c r="W438" s="366"/>
      <c r="X438" s="366"/>
      <c r="Y438" s="366"/>
      <c r="Z438" s="366"/>
      <c r="AA438" s="366"/>
      <c r="AB438" s="366"/>
      <c r="AC438" s="366"/>
      <c r="AD438" s="366"/>
      <c r="AE438" s="366"/>
      <c r="AF438" s="366"/>
      <c r="AG438" s="366"/>
      <c r="AH438" s="366"/>
      <c r="AI438" s="366"/>
      <c r="AJ438" s="366"/>
      <c r="AK438" s="366"/>
    </row>
    <row r="439" spans="1:37" ht="12.75">
      <c r="A439" s="366"/>
      <c r="B439" s="366"/>
      <c r="C439" s="367"/>
      <c r="D439" s="366"/>
      <c r="E439" s="366"/>
      <c r="F439" s="366"/>
      <c r="G439" s="366"/>
      <c r="H439" s="366"/>
      <c r="I439" s="366"/>
      <c r="J439" s="366"/>
      <c r="K439" s="366"/>
      <c r="L439" s="366"/>
      <c r="M439" s="366"/>
      <c r="N439" s="366"/>
      <c r="O439" s="366"/>
      <c r="P439" s="366"/>
      <c r="Q439" s="366"/>
      <c r="R439" s="366"/>
      <c r="S439" s="366"/>
      <c r="T439" s="366"/>
      <c r="U439" s="366"/>
      <c r="V439" s="366"/>
      <c r="W439" s="366"/>
      <c r="X439" s="366"/>
      <c r="Y439" s="366"/>
      <c r="Z439" s="366"/>
      <c r="AA439" s="366"/>
      <c r="AB439" s="366"/>
      <c r="AC439" s="366"/>
      <c r="AD439" s="366"/>
      <c r="AE439" s="366"/>
      <c r="AF439" s="366"/>
      <c r="AG439" s="366"/>
      <c r="AH439" s="366"/>
      <c r="AI439" s="366"/>
      <c r="AJ439" s="366"/>
      <c r="AK439" s="366"/>
    </row>
    <row r="440" spans="1:37" ht="12.75">
      <c r="A440" s="366"/>
      <c r="B440" s="366"/>
      <c r="C440" s="367"/>
      <c r="D440" s="366"/>
      <c r="E440" s="366"/>
      <c r="F440" s="366"/>
      <c r="G440" s="366"/>
      <c r="H440" s="366"/>
      <c r="I440" s="366"/>
      <c r="J440" s="366"/>
      <c r="K440" s="366"/>
      <c r="L440" s="366"/>
      <c r="M440" s="366"/>
      <c r="N440" s="366"/>
      <c r="O440" s="366"/>
      <c r="P440" s="366"/>
      <c r="Q440" s="366"/>
      <c r="R440" s="366"/>
      <c r="S440" s="366"/>
      <c r="T440" s="366"/>
      <c r="U440" s="366"/>
      <c r="V440" s="366"/>
      <c r="W440" s="366"/>
      <c r="X440" s="366"/>
      <c r="Y440" s="366"/>
      <c r="Z440" s="366"/>
      <c r="AA440" s="366"/>
      <c r="AB440" s="366"/>
      <c r="AC440" s="366"/>
      <c r="AD440" s="366"/>
      <c r="AE440" s="366"/>
      <c r="AF440" s="366"/>
      <c r="AG440" s="366"/>
      <c r="AH440" s="366"/>
      <c r="AI440" s="366"/>
      <c r="AJ440" s="366"/>
      <c r="AK440" s="366"/>
    </row>
    <row r="441" spans="1:37" ht="12.75">
      <c r="A441" s="366"/>
      <c r="B441" s="366"/>
      <c r="C441" s="367"/>
      <c r="D441" s="366"/>
      <c r="E441" s="366"/>
      <c r="F441" s="366"/>
      <c r="G441" s="366"/>
      <c r="H441" s="366"/>
      <c r="I441" s="366"/>
      <c r="J441" s="366"/>
      <c r="K441" s="366"/>
      <c r="L441" s="366"/>
      <c r="M441" s="366"/>
      <c r="N441" s="366"/>
      <c r="O441" s="366"/>
      <c r="P441" s="366"/>
      <c r="Q441" s="366"/>
      <c r="R441" s="366"/>
      <c r="S441" s="366"/>
      <c r="T441" s="366"/>
      <c r="U441" s="366"/>
      <c r="V441" s="366"/>
      <c r="W441" s="366"/>
      <c r="X441" s="366"/>
      <c r="Y441" s="366"/>
      <c r="Z441" s="366"/>
      <c r="AA441" s="366"/>
      <c r="AB441" s="366"/>
      <c r="AC441" s="366"/>
      <c r="AD441" s="366"/>
      <c r="AE441" s="366"/>
      <c r="AF441" s="366"/>
      <c r="AG441" s="366"/>
      <c r="AH441" s="366"/>
      <c r="AI441" s="366"/>
      <c r="AJ441" s="366"/>
      <c r="AK441" s="366"/>
    </row>
    <row r="442" spans="1:37" ht="12.75">
      <c r="A442" s="366"/>
      <c r="B442" s="366"/>
      <c r="C442" s="367"/>
      <c r="D442" s="366"/>
      <c r="E442" s="366"/>
      <c r="F442" s="366"/>
      <c r="G442" s="366"/>
      <c r="H442" s="366"/>
      <c r="I442" s="366"/>
      <c r="J442" s="366"/>
      <c r="K442" s="366"/>
      <c r="L442" s="366"/>
      <c r="M442" s="366"/>
      <c r="N442" s="366"/>
      <c r="O442" s="366"/>
      <c r="P442" s="366"/>
      <c r="Q442" s="366"/>
      <c r="R442" s="366"/>
      <c r="S442" s="366"/>
      <c r="T442" s="366"/>
      <c r="U442" s="366"/>
      <c r="V442" s="366"/>
      <c r="W442" s="366"/>
      <c r="X442" s="366"/>
      <c r="Y442" s="366"/>
      <c r="Z442" s="366"/>
      <c r="AA442" s="366"/>
      <c r="AB442" s="366"/>
      <c r="AC442" s="366"/>
      <c r="AD442" s="366"/>
      <c r="AE442" s="366"/>
      <c r="AF442" s="366"/>
      <c r="AG442" s="366"/>
      <c r="AH442" s="366"/>
      <c r="AI442" s="366"/>
      <c r="AJ442" s="366"/>
      <c r="AK442" s="366"/>
    </row>
    <row r="443" spans="1:37" ht="12.75">
      <c r="A443" s="366"/>
      <c r="B443" s="366"/>
      <c r="C443" s="367"/>
      <c r="D443" s="366"/>
      <c r="E443" s="366"/>
      <c r="F443" s="366"/>
      <c r="G443" s="366"/>
      <c r="H443" s="366"/>
      <c r="I443" s="366"/>
      <c r="J443" s="366"/>
      <c r="K443" s="366"/>
      <c r="L443" s="366"/>
      <c r="M443" s="366"/>
      <c r="N443" s="366"/>
      <c r="O443" s="366"/>
      <c r="P443" s="366"/>
      <c r="Q443" s="366"/>
      <c r="R443" s="366"/>
      <c r="S443" s="366"/>
      <c r="T443" s="366"/>
      <c r="U443" s="366"/>
      <c r="V443" s="366"/>
      <c r="W443" s="366"/>
      <c r="X443" s="366"/>
      <c r="Y443" s="366"/>
      <c r="Z443" s="366"/>
      <c r="AA443" s="366"/>
      <c r="AB443" s="366"/>
      <c r="AC443" s="366"/>
      <c r="AD443" s="366"/>
      <c r="AE443" s="366"/>
      <c r="AF443" s="366"/>
      <c r="AG443" s="366"/>
      <c r="AH443" s="366"/>
      <c r="AI443" s="366"/>
      <c r="AJ443" s="366"/>
      <c r="AK443" s="366"/>
    </row>
    <row r="444" spans="1:37" ht="12.75">
      <c r="A444" s="366"/>
      <c r="B444" s="366"/>
      <c r="C444" s="367"/>
      <c r="D444" s="366"/>
      <c r="E444" s="366"/>
      <c r="F444" s="366"/>
      <c r="G444" s="366"/>
      <c r="H444" s="366"/>
      <c r="I444" s="366"/>
      <c r="J444" s="366"/>
      <c r="K444" s="366"/>
      <c r="L444" s="366"/>
      <c r="M444" s="366"/>
      <c r="N444" s="366"/>
      <c r="O444" s="366"/>
      <c r="P444" s="366"/>
      <c r="Q444" s="366"/>
      <c r="R444" s="366"/>
      <c r="S444" s="366"/>
      <c r="T444" s="366"/>
      <c r="U444" s="366"/>
      <c r="V444" s="366"/>
      <c r="W444" s="366"/>
      <c r="X444" s="366"/>
      <c r="Y444" s="366"/>
      <c r="Z444" s="366"/>
      <c r="AA444" s="366"/>
      <c r="AB444" s="366"/>
      <c r="AC444" s="366"/>
      <c r="AD444" s="366"/>
      <c r="AE444" s="366"/>
      <c r="AF444" s="366"/>
      <c r="AG444" s="366"/>
      <c r="AH444" s="366"/>
      <c r="AI444" s="366"/>
      <c r="AJ444" s="366"/>
      <c r="AK444" s="366"/>
    </row>
    <row r="445" spans="1:37" ht="12.75">
      <c r="A445" s="366"/>
      <c r="B445" s="366"/>
      <c r="C445" s="367"/>
      <c r="D445" s="366"/>
      <c r="E445" s="366"/>
      <c r="F445" s="366"/>
      <c r="G445" s="366"/>
      <c r="H445" s="366"/>
      <c r="I445" s="366"/>
      <c r="J445" s="366"/>
      <c r="K445" s="366"/>
      <c r="L445" s="366"/>
      <c r="M445" s="366"/>
      <c r="N445" s="366"/>
      <c r="O445" s="366"/>
      <c r="P445" s="366"/>
      <c r="Q445" s="366"/>
      <c r="R445" s="366"/>
      <c r="S445" s="366"/>
      <c r="T445" s="366"/>
      <c r="U445" s="366"/>
      <c r="V445" s="366"/>
      <c r="W445" s="366"/>
      <c r="X445" s="366"/>
      <c r="Y445" s="366"/>
      <c r="Z445" s="366"/>
      <c r="AA445" s="366"/>
      <c r="AB445" s="366"/>
      <c r="AC445" s="366"/>
      <c r="AD445" s="366"/>
      <c r="AE445" s="366"/>
      <c r="AF445" s="366"/>
      <c r="AG445" s="366"/>
      <c r="AH445" s="366"/>
      <c r="AI445" s="366"/>
      <c r="AJ445" s="366"/>
      <c r="AK445" s="366"/>
    </row>
    <row r="446" spans="1:37" ht="12.75">
      <c r="A446" s="366"/>
      <c r="B446" s="366"/>
      <c r="C446" s="367"/>
      <c r="D446" s="366"/>
      <c r="E446" s="366"/>
      <c r="F446" s="366"/>
      <c r="G446" s="366"/>
      <c r="H446" s="366"/>
      <c r="I446" s="366"/>
      <c r="J446" s="366"/>
      <c r="K446" s="366"/>
      <c r="L446" s="366"/>
      <c r="M446" s="366"/>
      <c r="N446" s="366"/>
      <c r="O446" s="366"/>
      <c r="P446" s="366"/>
      <c r="Q446" s="366"/>
      <c r="R446" s="366"/>
      <c r="S446" s="366"/>
      <c r="T446" s="366"/>
      <c r="U446" s="366"/>
      <c r="V446" s="366"/>
      <c r="W446" s="366"/>
      <c r="X446" s="366"/>
      <c r="Y446" s="366"/>
      <c r="Z446" s="366"/>
      <c r="AA446" s="366"/>
      <c r="AB446" s="366"/>
      <c r="AC446" s="366"/>
      <c r="AD446" s="366"/>
      <c r="AE446" s="366"/>
      <c r="AF446" s="366"/>
      <c r="AG446" s="366"/>
      <c r="AH446" s="366"/>
      <c r="AI446" s="366"/>
      <c r="AJ446" s="366"/>
      <c r="AK446" s="366"/>
    </row>
    <row r="447" spans="1:37" ht="12.75">
      <c r="A447" s="366"/>
      <c r="B447" s="366"/>
      <c r="C447" s="367"/>
      <c r="D447" s="366"/>
      <c r="E447" s="366"/>
      <c r="F447" s="366"/>
      <c r="G447" s="366"/>
      <c r="H447" s="366"/>
      <c r="I447" s="366"/>
      <c r="J447" s="366"/>
      <c r="K447" s="366"/>
      <c r="L447" s="366"/>
      <c r="M447" s="366"/>
      <c r="N447" s="366"/>
      <c r="O447" s="366"/>
      <c r="P447" s="366"/>
      <c r="Q447" s="366"/>
      <c r="R447" s="366"/>
      <c r="S447" s="366"/>
      <c r="T447" s="366"/>
      <c r="U447" s="366"/>
      <c r="V447" s="366"/>
      <c r="W447" s="366"/>
      <c r="X447" s="366"/>
      <c r="Y447" s="366"/>
      <c r="Z447" s="366"/>
      <c r="AA447" s="366"/>
      <c r="AB447" s="366"/>
      <c r="AC447" s="366"/>
      <c r="AD447" s="366"/>
      <c r="AE447" s="366"/>
      <c r="AF447" s="366"/>
      <c r="AG447" s="366"/>
      <c r="AH447" s="366"/>
      <c r="AI447" s="366"/>
      <c r="AJ447" s="366"/>
      <c r="AK447" s="366"/>
    </row>
    <row r="448" spans="1:37" ht="12.75">
      <c r="A448" s="366"/>
      <c r="B448" s="366"/>
      <c r="C448" s="367"/>
      <c r="D448" s="366"/>
      <c r="E448" s="366"/>
      <c r="F448" s="366"/>
      <c r="G448" s="366"/>
      <c r="H448" s="366"/>
      <c r="I448" s="366"/>
      <c r="J448" s="366"/>
      <c r="K448" s="366"/>
      <c r="L448" s="366"/>
      <c r="M448" s="366"/>
      <c r="N448" s="366"/>
      <c r="O448" s="366"/>
      <c r="P448" s="366"/>
      <c r="Q448" s="366"/>
      <c r="R448" s="366"/>
      <c r="S448" s="366"/>
      <c r="T448" s="366"/>
      <c r="U448" s="366"/>
      <c r="V448" s="366"/>
      <c r="W448" s="366"/>
      <c r="X448" s="366"/>
      <c r="Y448" s="366"/>
      <c r="Z448" s="366"/>
      <c r="AA448" s="366"/>
      <c r="AB448" s="366"/>
      <c r="AC448" s="366"/>
      <c r="AD448" s="366"/>
      <c r="AE448" s="366"/>
      <c r="AF448" s="366"/>
      <c r="AG448" s="366"/>
      <c r="AH448" s="366"/>
      <c r="AI448" s="366"/>
      <c r="AJ448" s="366"/>
      <c r="AK448" s="366"/>
    </row>
    <row r="449" spans="1:37" ht="12.75">
      <c r="A449" s="366"/>
      <c r="B449" s="366"/>
      <c r="C449" s="367"/>
      <c r="D449" s="366"/>
      <c r="E449" s="366"/>
      <c r="F449" s="366"/>
      <c r="G449" s="366"/>
      <c r="H449" s="366"/>
      <c r="I449" s="366"/>
      <c r="J449" s="366"/>
      <c r="K449" s="366"/>
      <c r="L449" s="366"/>
      <c r="M449" s="366"/>
      <c r="N449" s="366"/>
      <c r="O449" s="366"/>
      <c r="P449" s="366"/>
      <c r="Q449" s="366"/>
      <c r="R449" s="366"/>
      <c r="S449" s="366"/>
      <c r="T449" s="366"/>
      <c r="U449" s="366"/>
      <c r="V449" s="366"/>
      <c r="W449" s="366"/>
      <c r="X449" s="366"/>
      <c r="Y449" s="366"/>
      <c r="Z449" s="366"/>
      <c r="AA449" s="366"/>
      <c r="AB449" s="366"/>
      <c r="AC449" s="366"/>
      <c r="AD449" s="366"/>
      <c r="AE449" s="366"/>
      <c r="AF449" s="366"/>
      <c r="AG449" s="366"/>
      <c r="AH449" s="366"/>
      <c r="AI449" s="366"/>
      <c r="AJ449" s="366"/>
      <c r="AK449" s="366"/>
    </row>
    <row r="450" spans="1:37" ht="12.75">
      <c r="A450" s="366"/>
      <c r="B450" s="366"/>
      <c r="C450" s="367"/>
      <c r="D450" s="366"/>
      <c r="E450" s="366"/>
      <c r="F450" s="366"/>
      <c r="G450" s="366"/>
      <c r="H450" s="366"/>
      <c r="I450" s="366"/>
      <c r="J450" s="366"/>
      <c r="K450" s="366"/>
      <c r="L450" s="366"/>
      <c r="M450" s="366"/>
      <c r="N450" s="366"/>
      <c r="O450" s="366"/>
      <c r="P450" s="366"/>
      <c r="Q450" s="366"/>
      <c r="R450" s="366"/>
      <c r="S450" s="366"/>
      <c r="T450" s="366"/>
      <c r="U450" s="366"/>
      <c r="V450" s="366"/>
      <c r="W450" s="366"/>
      <c r="X450" s="366"/>
      <c r="Y450" s="366"/>
      <c r="Z450" s="366"/>
      <c r="AA450" s="366"/>
      <c r="AB450" s="366"/>
      <c r="AC450" s="366"/>
      <c r="AD450" s="366"/>
      <c r="AE450" s="366"/>
      <c r="AF450" s="366"/>
      <c r="AG450" s="366"/>
      <c r="AH450" s="366"/>
      <c r="AI450" s="366"/>
      <c r="AJ450" s="366"/>
      <c r="AK450" s="366"/>
    </row>
    <row r="451" spans="1:37" ht="12.75">
      <c r="A451" s="366"/>
      <c r="B451" s="366"/>
      <c r="C451" s="367"/>
      <c r="D451" s="366"/>
      <c r="E451" s="366"/>
      <c r="F451" s="366"/>
      <c r="G451" s="366"/>
      <c r="H451" s="366"/>
      <c r="I451" s="366"/>
      <c r="J451" s="366"/>
      <c r="K451" s="366"/>
      <c r="L451" s="366"/>
      <c r="M451" s="366"/>
      <c r="N451" s="366"/>
      <c r="O451" s="366"/>
      <c r="P451" s="366"/>
      <c r="Q451" s="366"/>
      <c r="R451" s="366"/>
      <c r="S451" s="366"/>
      <c r="T451" s="366"/>
      <c r="U451" s="366"/>
      <c r="V451" s="366"/>
      <c r="W451" s="366"/>
      <c r="X451" s="366"/>
      <c r="Y451" s="366"/>
      <c r="Z451" s="366"/>
      <c r="AA451" s="366"/>
      <c r="AB451" s="366"/>
      <c r="AC451" s="366"/>
      <c r="AD451" s="366"/>
      <c r="AE451" s="366"/>
      <c r="AF451" s="366"/>
      <c r="AG451" s="366"/>
      <c r="AH451" s="366"/>
      <c r="AI451" s="366"/>
      <c r="AJ451" s="366"/>
      <c r="AK451" s="366"/>
    </row>
    <row r="452" spans="1:37" ht="12.75">
      <c r="A452" s="366"/>
      <c r="B452" s="366"/>
      <c r="C452" s="367"/>
      <c r="D452" s="366"/>
      <c r="E452" s="366"/>
      <c r="F452" s="366"/>
      <c r="G452" s="366"/>
      <c r="H452" s="366"/>
      <c r="I452" s="366"/>
      <c r="J452" s="366"/>
      <c r="K452" s="366"/>
      <c r="L452" s="366"/>
      <c r="M452" s="366"/>
      <c r="N452" s="366"/>
      <c r="O452" s="366"/>
      <c r="P452" s="366"/>
      <c r="Q452" s="366"/>
      <c r="R452" s="366"/>
      <c r="S452" s="366"/>
      <c r="T452" s="366"/>
      <c r="U452" s="366"/>
      <c r="V452" s="366"/>
      <c r="W452" s="366"/>
      <c r="X452" s="366"/>
      <c r="Y452" s="366"/>
      <c r="Z452" s="366"/>
      <c r="AA452" s="366"/>
      <c r="AB452" s="366"/>
      <c r="AC452" s="366"/>
      <c r="AD452" s="366"/>
      <c r="AE452" s="366"/>
      <c r="AF452" s="366"/>
      <c r="AG452" s="366"/>
      <c r="AH452" s="366"/>
      <c r="AI452" s="366"/>
      <c r="AJ452" s="366"/>
      <c r="AK452" s="366"/>
    </row>
    <row r="453" spans="1:37" ht="12.75">
      <c r="A453" s="366"/>
      <c r="B453" s="366"/>
      <c r="C453" s="367"/>
      <c r="D453" s="366"/>
      <c r="E453" s="366"/>
      <c r="F453" s="366"/>
      <c r="G453" s="366"/>
      <c r="H453" s="366"/>
      <c r="I453" s="366"/>
      <c r="J453" s="366"/>
      <c r="K453" s="366"/>
      <c r="L453" s="366"/>
      <c r="M453" s="366"/>
      <c r="N453" s="366"/>
      <c r="O453" s="366"/>
      <c r="P453" s="366"/>
      <c r="Q453" s="366"/>
      <c r="R453" s="366"/>
      <c r="S453" s="366"/>
      <c r="T453" s="366"/>
      <c r="U453" s="366"/>
      <c r="V453" s="366"/>
      <c r="W453" s="366"/>
      <c r="X453" s="366"/>
      <c r="Y453" s="366"/>
      <c r="Z453" s="366"/>
      <c r="AA453" s="366"/>
      <c r="AB453" s="366"/>
      <c r="AC453" s="366"/>
      <c r="AD453" s="366"/>
      <c r="AE453" s="366"/>
      <c r="AF453" s="366"/>
      <c r="AG453" s="366"/>
      <c r="AH453" s="366"/>
      <c r="AI453" s="366"/>
      <c r="AJ453" s="366"/>
      <c r="AK453" s="366"/>
    </row>
    <row r="454" spans="1:37" ht="12.75">
      <c r="A454" s="366"/>
      <c r="B454" s="366"/>
      <c r="C454" s="367"/>
      <c r="D454" s="366"/>
      <c r="E454" s="366"/>
      <c r="F454" s="366"/>
      <c r="G454" s="366"/>
      <c r="H454" s="366"/>
      <c r="I454" s="366"/>
      <c r="J454" s="366"/>
      <c r="K454" s="366"/>
      <c r="L454" s="366"/>
      <c r="M454" s="366"/>
      <c r="N454" s="366"/>
      <c r="O454" s="366"/>
      <c r="P454" s="366"/>
      <c r="Q454" s="366"/>
      <c r="R454" s="366"/>
      <c r="S454" s="366"/>
      <c r="T454" s="366"/>
      <c r="U454" s="366"/>
      <c r="V454" s="366"/>
      <c r="W454" s="366"/>
      <c r="X454" s="366"/>
      <c r="Y454" s="366"/>
      <c r="Z454" s="366"/>
      <c r="AA454" s="366"/>
      <c r="AB454" s="366"/>
      <c r="AC454" s="366"/>
      <c r="AD454" s="366"/>
      <c r="AE454" s="366"/>
      <c r="AF454" s="366"/>
      <c r="AG454" s="366"/>
      <c r="AH454" s="366"/>
      <c r="AI454" s="366"/>
      <c r="AJ454" s="366"/>
      <c r="AK454" s="366"/>
    </row>
    <row r="455" spans="1:37" ht="12.75">
      <c r="A455" s="366"/>
      <c r="B455" s="366"/>
      <c r="C455" s="367"/>
      <c r="D455" s="366"/>
      <c r="E455" s="366"/>
      <c r="F455" s="366"/>
      <c r="G455" s="366"/>
      <c r="H455" s="366"/>
      <c r="I455" s="366"/>
      <c r="J455" s="366"/>
      <c r="K455" s="366"/>
      <c r="L455" s="366"/>
      <c r="M455" s="366"/>
      <c r="N455" s="366"/>
      <c r="O455" s="366"/>
      <c r="P455" s="366"/>
      <c r="Q455" s="366"/>
      <c r="R455" s="366"/>
      <c r="S455" s="366"/>
      <c r="T455" s="366"/>
      <c r="U455" s="366"/>
      <c r="V455" s="366"/>
      <c r="W455" s="366"/>
      <c r="X455" s="366"/>
      <c r="Y455" s="366"/>
      <c r="Z455" s="366"/>
      <c r="AA455" s="366"/>
      <c r="AB455" s="366"/>
      <c r="AC455" s="366"/>
      <c r="AD455" s="366"/>
      <c r="AE455" s="366"/>
      <c r="AF455" s="366"/>
      <c r="AG455" s="366"/>
      <c r="AH455" s="366"/>
      <c r="AI455" s="366"/>
      <c r="AJ455" s="366"/>
      <c r="AK455" s="366"/>
    </row>
    <row r="456" spans="1:37" ht="12.75">
      <c r="A456" s="366"/>
      <c r="B456" s="366"/>
      <c r="C456" s="367"/>
      <c r="D456" s="366"/>
      <c r="E456" s="366"/>
      <c r="F456" s="366"/>
      <c r="G456" s="366"/>
      <c r="H456" s="366"/>
      <c r="I456" s="366"/>
      <c r="J456" s="366"/>
      <c r="K456" s="366"/>
      <c r="L456" s="366"/>
      <c r="M456" s="366"/>
      <c r="N456" s="366"/>
      <c r="O456" s="366"/>
      <c r="P456" s="366"/>
      <c r="Q456" s="366"/>
      <c r="R456" s="366"/>
      <c r="S456" s="366"/>
      <c r="T456" s="366"/>
      <c r="U456" s="366"/>
      <c r="V456" s="366"/>
      <c r="W456" s="366"/>
      <c r="X456" s="366"/>
      <c r="Y456" s="366"/>
      <c r="Z456" s="366"/>
      <c r="AA456" s="366"/>
      <c r="AB456" s="366"/>
      <c r="AC456" s="366"/>
      <c r="AD456" s="366"/>
      <c r="AE456" s="366"/>
      <c r="AF456" s="366"/>
      <c r="AG456" s="366"/>
      <c r="AH456" s="366"/>
      <c r="AI456" s="366"/>
      <c r="AJ456" s="366"/>
      <c r="AK456" s="366"/>
    </row>
    <row r="457" spans="1:37" ht="12.75">
      <c r="A457" s="366"/>
      <c r="B457" s="366"/>
      <c r="C457" s="367"/>
      <c r="D457" s="366"/>
      <c r="E457" s="366"/>
      <c r="F457" s="366"/>
      <c r="G457" s="366"/>
      <c r="H457" s="366"/>
      <c r="I457" s="366"/>
      <c r="J457" s="366"/>
      <c r="K457" s="366"/>
      <c r="L457" s="366"/>
      <c r="M457" s="366"/>
      <c r="N457" s="366"/>
      <c r="O457" s="366"/>
      <c r="P457" s="366"/>
      <c r="Q457" s="366"/>
      <c r="R457" s="366"/>
      <c r="S457" s="366"/>
      <c r="T457" s="366"/>
      <c r="U457" s="366"/>
      <c r="V457" s="366"/>
      <c r="W457" s="366"/>
      <c r="X457" s="366"/>
      <c r="Y457" s="366"/>
      <c r="Z457" s="366"/>
      <c r="AA457" s="366"/>
      <c r="AB457" s="366"/>
      <c r="AC457" s="366"/>
      <c r="AD457" s="366"/>
      <c r="AE457" s="366"/>
      <c r="AF457" s="366"/>
      <c r="AG457" s="366"/>
      <c r="AH457" s="366"/>
      <c r="AI457" s="366"/>
      <c r="AJ457" s="366"/>
      <c r="AK457" s="366"/>
    </row>
    <row r="458" spans="1:37" ht="12.75">
      <c r="A458" s="366"/>
      <c r="B458" s="366"/>
      <c r="C458" s="367"/>
      <c r="D458" s="366"/>
      <c r="E458" s="366"/>
      <c r="F458" s="366"/>
      <c r="G458" s="366"/>
      <c r="H458" s="366"/>
      <c r="I458" s="366"/>
      <c r="J458" s="366"/>
      <c r="K458" s="366"/>
      <c r="L458" s="366"/>
      <c r="M458" s="366"/>
      <c r="N458" s="366"/>
      <c r="O458" s="366"/>
      <c r="P458" s="366"/>
      <c r="Q458" s="366"/>
      <c r="R458" s="366"/>
      <c r="S458" s="366"/>
      <c r="T458" s="366"/>
      <c r="U458" s="366"/>
      <c r="V458" s="366"/>
      <c r="W458" s="366"/>
      <c r="X458" s="366"/>
      <c r="Y458" s="366"/>
      <c r="Z458" s="366"/>
      <c r="AA458" s="366"/>
      <c r="AB458" s="366"/>
      <c r="AC458" s="366"/>
      <c r="AD458" s="366"/>
      <c r="AE458" s="366"/>
      <c r="AF458" s="366"/>
      <c r="AG458" s="366"/>
      <c r="AH458" s="366"/>
      <c r="AI458" s="366"/>
      <c r="AJ458" s="366"/>
      <c r="AK458" s="366"/>
    </row>
    <row r="459" spans="1:37" ht="12.75">
      <c r="A459" s="366"/>
      <c r="B459" s="366"/>
      <c r="C459" s="367"/>
      <c r="D459" s="366"/>
      <c r="E459" s="366"/>
      <c r="F459" s="366"/>
      <c r="G459" s="366"/>
      <c r="H459" s="366"/>
      <c r="I459" s="366"/>
      <c r="J459" s="366"/>
      <c r="K459" s="366"/>
      <c r="L459" s="366"/>
      <c r="M459" s="366"/>
      <c r="N459" s="366"/>
      <c r="O459" s="366"/>
      <c r="P459" s="366"/>
      <c r="Q459" s="366"/>
      <c r="R459" s="366"/>
      <c r="S459" s="366"/>
      <c r="T459" s="366"/>
      <c r="U459" s="366"/>
      <c r="V459" s="366"/>
      <c r="W459" s="366"/>
      <c r="X459" s="366"/>
      <c r="Y459" s="366"/>
      <c r="Z459" s="366"/>
      <c r="AA459" s="366"/>
      <c r="AB459" s="366"/>
      <c r="AC459" s="366"/>
      <c r="AD459" s="366"/>
      <c r="AE459" s="366"/>
      <c r="AF459" s="366"/>
      <c r="AG459" s="366"/>
      <c r="AH459" s="366"/>
      <c r="AI459" s="366"/>
      <c r="AJ459" s="366"/>
      <c r="AK459" s="366"/>
    </row>
    <row r="460" spans="1:37" ht="12.75">
      <c r="A460" s="366"/>
      <c r="B460" s="366"/>
      <c r="C460" s="367"/>
      <c r="D460" s="366"/>
      <c r="E460" s="366"/>
      <c r="F460" s="366"/>
      <c r="G460" s="366"/>
      <c r="H460" s="366"/>
      <c r="I460" s="366"/>
      <c r="J460" s="366"/>
      <c r="K460" s="366"/>
      <c r="L460" s="366"/>
      <c r="M460" s="366"/>
      <c r="N460" s="366"/>
      <c r="O460" s="366"/>
      <c r="P460" s="366"/>
      <c r="Q460" s="366"/>
      <c r="R460" s="366"/>
      <c r="S460" s="366"/>
      <c r="T460" s="366"/>
      <c r="U460" s="366"/>
      <c r="V460" s="366"/>
      <c r="W460" s="366"/>
      <c r="X460" s="366"/>
      <c r="Y460" s="366"/>
      <c r="Z460" s="366"/>
      <c r="AA460" s="366"/>
      <c r="AB460" s="366"/>
      <c r="AC460" s="366"/>
      <c r="AD460" s="366"/>
      <c r="AE460" s="366"/>
      <c r="AF460" s="366"/>
      <c r="AG460" s="366"/>
      <c r="AH460" s="366"/>
      <c r="AI460" s="366"/>
      <c r="AJ460" s="366"/>
      <c r="AK460" s="366"/>
    </row>
    <row r="461" spans="1:37" ht="12.75">
      <c r="A461" s="366"/>
      <c r="B461" s="366"/>
      <c r="C461" s="367"/>
      <c r="D461" s="366"/>
      <c r="E461" s="366"/>
      <c r="F461" s="366"/>
      <c r="G461" s="366"/>
      <c r="H461" s="366"/>
      <c r="I461" s="366"/>
      <c r="J461" s="366"/>
      <c r="K461" s="366"/>
      <c r="L461" s="366"/>
      <c r="M461" s="366"/>
      <c r="N461" s="366"/>
      <c r="O461" s="366"/>
      <c r="P461" s="366"/>
      <c r="Q461" s="366"/>
      <c r="R461" s="366"/>
      <c r="S461" s="366"/>
      <c r="T461" s="366"/>
      <c r="U461" s="366"/>
      <c r="V461" s="366"/>
      <c r="W461" s="366"/>
      <c r="X461" s="366"/>
      <c r="Y461" s="366"/>
      <c r="Z461" s="366"/>
      <c r="AA461" s="366"/>
      <c r="AB461" s="366"/>
      <c r="AC461" s="366"/>
      <c r="AD461" s="366"/>
      <c r="AE461" s="366"/>
      <c r="AF461" s="366"/>
      <c r="AG461" s="366"/>
      <c r="AH461" s="366"/>
      <c r="AI461" s="366"/>
      <c r="AJ461" s="366"/>
      <c r="AK461" s="366"/>
    </row>
    <row r="462" spans="1:37" ht="12.75">
      <c r="A462" s="366"/>
      <c r="B462" s="366"/>
      <c r="C462" s="367"/>
      <c r="D462" s="366"/>
      <c r="E462" s="366"/>
      <c r="F462" s="366"/>
      <c r="G462" s="366"/>
      <c r="H462" s="366"/>
      <c r="I462" s="366"/>
      <c r="J462" s="366"/>
      <c r="K462" s="366"/>
      <c r="L462" s="366"/>
      <c r="M462" s="366"/>
      <c r="N462" s="366"/>
      <c r="O462" s="366"/>
      <c r="P462" s="366"/>
      <c r="Q462" s="366"/>
      <c r="R462" s="366"/>
      <c r="S462" s="366"/>
      <c r="T462" s="366"/>
      <c r="U462" s="366"/>
      <c r="V462" s="366"/>
      <c r="W462" s="366"/>
      <c r="X462" s="366"/>
      <c r="Y462" s="366"/>
      <c r="Z462" s="366"/>
      <c r="AA462" s="366"/>
      <c r="AB462" s="366"/>
      <c r="AC462" s="366"/>
      <c r="AD462" s="366"/>
      <c r="AE462" s="366"/>
      <c r="AF462" s="366"/>
      <c r="AG462" s="366"/>
      <c r="AH462" s="366"/>
      <c r="AI462" s="366"/>
      <c r="AJ462" s="366"/>
      <c r="AK462" s="366"/>
    </row>
    <row r="463" spans="1:37" ht="12.75">
      <c r="A463" s="366"/>
      <c r="B463" s="366"/>
      <c r="C463" s="367"/>
      <c r="D463" s="366"/>
      <c r="E463" s="366"/>
      <c r="F463" s="366"/>
      <c r="G463" s="366"/>
      <c r="H463" s="366"/>
      <c r="I463" s="366"/>
      <c r="J463" s="366"/>
      <c r="K463" s="366"/>
      <c r="L463" s="366"/>
      <c r="M463" s="366"/>
      <c r="N463" s="366"/>
      <c r="O463" s="366"/>
      <c r="P463" s="366"/>
      <c r="Q463" s="366"/>
      <c r="R463" s="366"/>
      <c r="S463" s="366"/>
      <c r="T463" s="366"/>
      <c r="U463" s="366"/>
      <c r="V463" s="366"/>
      <c r="W463" s="366"/>
      <c r="X463" s="366"/>
      <c r="Y463" s="366"/>
      <c r="Z463" s="366"/>
      <c r="AA463" s="366"/>
      <c r="AB463" s="366"/>
      <c r="AC463" s="366"/>
      <c r="AD463" s="366"/>
      <c r="AE463" s="366"/>
      <c r="AF463" s="366"/>
      <c r="AG463" s="366"/>
      <c r="AH463" s="366"/>
      <c r="AI463" s="366"/>
      <c r="AJ463" s="366"/>
      <c r="AK463" s="366"/>
    </row>
    <row r="464" spans="1:37" ht="12.75">
      <c r="A464" s="366"/>
      <c r="B464" s="366"/>
      <c r="C464" s="367"/>
      <c r="D464" s="366"/>
      <c r="E464" s="366"/>
      <c r="F464" s="366"/>
      <c r="G464" s="366"/>
      <c r="H464" s="366"/>
      <c r="I464" s="366"/>
      <c r="J464" s="366"/>
      <c r="K464" s="366"/>
      <c r="L464" s="366"/>
      <c r="M464" s="366"/>
      <c r="N464" s="366"/>
      <c r="O464" s="366"/>
      <c r="P464" s="366"/>
      <c r="Q464" s="366"/>
      <c r="R464" s="366"/>
      <c r="S464" s="366"/>
      <c r="T464" s="366"/>
      <c r="U464" s="366"/>
      <c r="V464" s="366"/>
      <c r="W464" s="366"/>
      <c r="X464" s="366"/>
      <c r="Y464" s="366"/>
      <c r="Z464" s="366"/>
      <c r="AA464" s="366"/>
      <c r="AB464" s="366"/>
      <c r="AC464" s="366"/>
      <c r="AD464" s="366"/>
      <c r="AE464" s="366"/>
      <c r="AF464" s="366"/>
      <c r="AG464" s="366"/>
      <c r="AH464" s="366"/>
      <c r="AI464" s="366"/>
      <c r="AJ464" s="366"/>
      <c r="AK464" s="366"/>
    </row>
    <row r="465" spans="1:37" ht="12.75">
      <c r="A465" s="366"/>
      <c r="B465" s="366"/>
      <c r="C465" s="367"/>
      <c r="D465" s="366"/>
      <c r="E465" s="366"/>
      <c r="F465" s="366"/>
      <c r="G465" s="366"/>
      <c r="H465" s="366"/>
      <c r="I465" s="366"/>
      <c r="J465" s="366"/>
      <c r="K465" s="366"/>
      <c r="L465" s="366"/>
      <c r="M465" s="366"/>
      <c r="N465" s="366"/>
      <c r="O465" s="366"/>
      <c r="P465" s="366"/>
      <c r="Q465" s="366"/>
      <c r="R465" s="366"/>
      <c r="S465" s="366"/>
      <c r="T465" s="366"/>
      <c r="U465" s="366"/>
      <c r="V465" s="366"/>
      <c r="W465" s="366"/>
      <c r="X465" s="366"/>
      <c r="Y465" s="366"/>
      <c r="Z465" s="366"/>
      <c r="AA465" s="366"/>
      <c r="AB465" s="366"/>
      <c r="AC465" s="366"/>
      <c r="AD465" s="366"/>
      <c r="AE465" s="366"/>
      <c r="AF465" s="366"/>
      <c r="AG465" s="366"/>
      <c r="AH465" s="366"/>
      <c r="AI465" s="366"/>
      <c r="AJ465" s="366"/>
      <c r="AK465" s="366"/>
    </row>
    <row r="466" spans="1:37" ht="12.75">
      <c r="A466" s="366"/>
      <c r="B466" s="366"/>
      <c r="C466" s="367"/>
      <c r="D466" s="366"/>
      <c r="E466" s="366"/>
      <c r="F466" s="366"/>
      <c r="G466" s="366"/>
      <c r="H466" s="366"/>
      <c r="I466" s="366"/>
      <c r="J466" s="366"/>
      <c r="K466" s="366"/>
      <c r="L466" s="366"/>
      <c r="M466" s="366"/>
      <c r="N466" s="366"/>
      <c r="O466" s="366"/>
      <c r="P466" s="366"/>
      <c r="Q466" s="366"/>
      <c r="R466" s="366"/>
      <c r="S466" s="366"/>
      <c r="T466" s="366"/>
      <c r="U466" s="366"/>
      <c r="V466" s="366"/>
      <c r="W466" s="366"/>
      <c r="X466" s="366"/>
      <c r="Y466" s="366"/>
      <c r="Z466" s="366"/>
      <c r="AA466" s="366"/>
      <c r="AB466" s="366"/>
      <c r="AC466" s="366"/>
      <c r="AD466" s="366"/>
      <c r="AE466" s="366"/>
      <c r="AF466" s="366"/>
      <c r="AG466" s="366"/>
      <c r="AH466" s="366"/>
      <c r="AI466" s="366"/>
      <c r="AJ466" s="366"/>
      <c r="AK466" s="366"/>
    </row>
    <row r="467" spans="1:37" ht="12.75">
      <c r="A467" s="366"/>
      <c r="B467" s="366"/>
      <c r="C467" s="367"/>
      <c r="D467" s="366"/>
      <c r="E467" s="366"/>
      <c r="F467" s="366"/>
      <c r="G467" s="366"/>
      <c r="H467" s="366"/>
      <c r="I467" s="366"/>
      <c r="J467" s="366"/>
      <c r="K467" s="366"/>
      <c r="L467" s="366"/>
      <c r="M467" s="366"/>
      <c r="N467" s="366"/>
      <c r="O467" s="366"/>
      <c r="P467" s="366"/>
      <c r="Q467" s="366"/>
      <c r="R467" s="366"/>
      <c r="S467" s="366"/>
      <c r="T467" s="366"/>
      <c r="U467" s="366"/>
      <c r="V467" s="366"/>
      <c r="W467" s="366"/>
      <c r="X467" s="366"/>
      <c r="Y467" s="366"/>
      <c r="Z467" s="366"/>
      <c r="AA467" s="366"/>
      <c r="AB467" s="366"/>
      <c r="AC467" s="366"/>
      <c r="AD467" s="366"/>
      <c r="AE467" s="366"/>
      <c r="AF467" s="366"/>
      <c r="AG467" s="366"/>
      <c r="AH467" s="366"/>
      <c r="AI467" s="366"/>
      <c r="AJ467" s="366"/>
      <c r="AK467" s="366"/>
    </row>
    <row r="468" spans="1:37" ht="12.75">
      <c r="A468" s="366"/>
      <c r="B468" s="366"/>
      <c r="C468" s="367"/>
      <c r="D468" s="366"/>
      <c r="E468" s="366"/>
      <c r="F468" s="366"/>
      <c r="G468" s="366"/>
      <c r="H468" s="366"/>
      <c r="I468" s="366"/>
      <c r="J468" s="366"/>
      <c r="K468" s="366"/>
      <c r="L468" s="366"/>
      <c r="M468" s="366"/>
      <c r="N468" s="366"/>
      <c r="O468" s="366"/>
      <c r="P468" s="366"/>
      <c r="Q468" s="366"/>
      <c r="R468" s="366"/>
      <c r="S468" s="366"/>
      <c r="T468" s="366"/>
      <c r="U468" s="366"/>
      <c r="V468" s="366"/>
      <c r="W468" s="366"/>
      <c r="X468" s="366"/>
      <c r="Y468" s="366"/>
      <c r="Z468" s="366"/>
      <c r="AA468" s="366"/>
      <c r="AB468" s="366"/>
      <c r="AC468" s="366"/>
      <c r="AD468" s="366"/>
      <c r="AE468" s="366"/>
      <c r="AF468" s="366"/>
      <c r="AG468" s="366"/>
      <c r="AH468" s="366"/>
      <c r="AI468" s="366"/>
      <c r="AJ468" s="366"/>
      <c r="AK468" s="366"/>
    </row>
    <row r="469" spans="1:37" ht="12.75">
      <c r="A469" s="366"/>
      <c r="B469" s="366"/>
      <c r="C469" s="367"/>
      <c r="D469" s="366"/>
      <c r="E469" s="366"/>
      <c r="F469" s="366"/>
      <c r="G469" s="366"/>
      <c r="H469" s="366"/>
      <c r="I469" s="366"/>
      <c r="J469" s="366"/>
      <c r="K469" s="366"/>
      <c r="L469" s="366"/>
      <c r="M469" s="366"/>
      <c r="N469" s="366"/>
      <c r="O469" s="366"/>
      <c r="P469" s="366"/>
      <c r="Q469" s="366"/>
      <c r="R469" s="366"/>
      <c r="S469" s="366"/>
      <c r="T469" s="366"/>
      <c r="U469" s="366"/>
      <c r="V469" s="366"/>
      <c r="W469" s="366"/>
      <c r="X469" s="366"/>
      <c r="Y469" s="366"/>
      <c r="Z469" s="366"/>
      <c r="AA469" s="366"/>
      <c r="AB469" s="366"/>
      <c r="AC469" s="366"/>
      <c r="AD469" s="366"/>
      <c r="AE469" s="366"/>
      <c r="AF469" s="366"/>
      <c r="AG469" s="366"/>
      <c r="AH469" s="366"/>
      <c r="AI469" s="366"/>
      <c r="AJ469" s="366"/>
      <c r="AK469" s="366"/>
    </row>
    <row r="470" spans="1:37" ht="12.75">
      <c r="A470" s="366"/>
      <c r="B470" s="366"/>
      <c r="C470" s="367"/>
      <c r="D470" s="366"/>
      <c r="E470" s="366"/>
      <c r="F470" s="366"/>
      <c r="G470" s="366"/>
      <c r="H470" s="366"/>
      <c r="I470" s="366"/>
      <c r="J470" s="366"/>
      <c r="K470" s="366"/>
      <c r="L470" s="366"/>
      <c r="M470" s="366"/>
      <c r="N470" s="366"/>
      <c r="O470" s="366"/>
      <c r="P470" s="366"/>
      <c r="Q470" s="366"/>
      <c r="R470" s="366"/>
      <c r="S470" s="366"/>
      <c r="T470" s="366"/>
      <c r="U470" s="366"/>
      <c r="V470" s="366"/>
      <c r="W470" s="366"/>
      <c r="X470" s="366"/>
      <c r="Y470" s="366"/>
      <c r="Z470" s="366"/>
      <c r="AA470" s="366"/>
      <c r="AB470" s="366"/>
      <c r="AC470" s="366"/>
      <c r="AD470" s="366"/>
      <c r="AE470" s="366"/>
      <c r="AF470" s="366"/>
      <c r="AG470" s="366"/>
      <c r="AH470" s="366"/>
      <c r="AI470" s="366"/>
      <c r="AJ470" s="366"/>
      <c r="AK470" s="366"/>
    </row>
    <row r="471" spans="1:37" ht="12.75">
      <c r="A471" s="366"/>
      <c r="B471" s="366"/>
      <c r="C471" s="367"/>
      <c r="D471" s="366"/>
      <c r="E471" s="366"/>
      <c r="F471" s="366"/>
      <c r="G471" s="366"/>
      <c r="H471" s="366"/>
      <c r="I471" s="366"/>
      <c r="J471" s="366"/>
      <c r="K471" s="366"/>
      <c r="L471" s="366"/>
      <c r="M471" s="366"/>
      <c r="N471" s="366"/>
      <c r="O471" s="366"/>
      <c r="P471" s="366"/>
      <c r="Q471" s="366"/>
      <c r="R471" s="366"/>
      <c r="S471" s="366"/>
      <c r="T471" s="366"/>
      <c r="U471" s="366"/>
      <c r="V471" s="366"/>
      <c r="W471" s="366"/>
      <c r="X471" s="366"/>
      <c r="Y471" s="366"/>
      <c r="Z471" s="366"/>
      <c r="AA471" s="366"/>
      <c r="AB471" s="366"/>
      <c r="AC471" s="366"/>
      <c r="AD471" s="366"/>
      <c r="AE471" s="366"/>
      <c r="AF471" s="366"/>
      <c r="AG471" s="366"/>
      <c r="AH471" s="366"/>
      <c r="AI471" s="366"/>
      <c r="AJ471" s="366"/>
      <c r="AK471" s="366"/>
    </row>
    <row r="472" spans="1:37" ht="12.75">
      <c r="A472" s="366"/>
      <c r="B472" s="366"/>
      <c r="C472" s="367"/>
      <c r="D472" s="366"/>
      <c r="E472" s="366"/>
      <c r="F472" s="366"/>
      <c r="G472" s="366"/>
      <c r="H472" s="366"/>
      <c r="I472" s="366"/>
      <c r="J472" s="366"/>
      <c r="K472" s="366"/>
      <c r="L472" s="366"/>
      <c r="M472" s="366"/>
      <c r="N472" s="366"/>
      <c r="O472" s="366"/>
      <c r="P472" s="366"/>
      <c r="Q472" s="366"/>
      <c r="R472" s="366"/>
      <c r="S472" s="366"/>
      <c r="T472" s="366"/>
      <c r="U472" s="366"/>
      <c r="V472" s="366"/>
      <c r="W472" s="366"/>
      <c r="X472" s="366"/>
      <c r="Y472" s="366"/>
      <c r="Z472" s="366"/>
      <c r="AA472" s="366"/>
      <c r="AB472" s="366"/>
      <c r="AC472" s="366"/>
      <c r="AD472" s="366"/>
      <c r="AE472" s="366"/>
      <c r="AF472" s="366"/>
      <c r="AG472" s="366"/>
      <c r="AH472" s="366"/>
      <c r="AI472" s="366"/>
      <c r="AJ472" s="366"/>
      <c r="AK472" s="366"/>
    </row>
    <row r="473" spans="1:37" ht="12.75">
      <c r="A473" s="366"/>
      <c r="B473" s="366"/>
      <c r="C473" s="367"/>
      <c r="D473" s="366"/>
      <c r="E473" s="366"/>
      <c r="F473" s="366"/>
      <c r="G473" s="366"/>
      <c r="H473" s="366"/>
      <c r="I473" s="366"/>
      <c r="J473" s="366"/>
      <c r="K473" s="366"/>
      <c r="L473" s="366"/>
      <c r="M473" s="366"/>
      <c r="N473" s="366"/>
      <c r="O473" s="366"/>
      <c r="P473" s="366"/>
      <c r="Q473" s="366"/>
      <c r="R473" s="366"/>
      <c r="S473" s="366"/>
      <c r="T473" s="366"/>
      <c r="U473" s="366"/>
      <c r="V473" s="366"/>
      <c r="W473" s="366"/>
      <c r="X473" s="366"/>
      <c r="Y473" s="366"/>
      <c r="Z473" s="366"/>
      <c r="AA473" s="366"/>
      <c r="AB473" s="366"/>
      <c r="AC473" s="366"/>
      <c r="AD473" s="366"/>
      <c r="AE473" s="366"/>
      <c r="AF473" s="366"/>
      <c r="AG473" s="366"/>
      <c r="AH473" s="366"/>
      <c r="AI473" s="366"/>
      <c r="AJ473" s="366"/>
      <c r="AK473" s="366"/>
    </row>
    <row r="474" spans="1:37" ht="12.75">
      <c r="A474" s="366"/>
      <c r="B474" s="366"/>
      <c r="C474" s="367"/>
      <c r="D474" s="366"/>
      <c r="E474" s="366"/>
      <c r="F474" s="366"/>
      <c r="G474" s="366"/>
      <c r="H474" s="366"/>
      <c r="I474" s="366"/>
      <c r="J474" s="366"/>
      <c r="K474" s="366"/>
      <c r="L474" s="366"/>
      <c r="M474" s="366"/>
      <c r="N474" s="366"/>
      <c r="O474" s="366"/>
      <c r="P474" s="366"/>
      <c r="Q474" s="366"/>
      <c r="R474" s="366"/>
      <c r="S474" s="366"/>
      <c r="T474" s="366"/>
      <c r="U474" s="366"/>
      <c r="V474" s="366"/>
      <c r="W474" s="366"/>
      <c r="X474" s="366"/>
      <c r="Y474" s="366"/>
      <c r="Z474" s="366"/>
      <c r="AA474" s="366"/>
      <c r="AB474" s="366"/>
      <c r="AC474" s="366"/>
      <c r="AD474" s="366"/>
      <c r="AE474" s="366"/>
      <c r="AF474" s="366"/>
      <c r="AG474" s="366"/>
      <c r="AH474" s="366"/>
      <c r="AI474" s="366"/>
      <c r="AJ474" s="366"/>
      <c r="AK474" s="366"/>
    </row>
    <row r="475" spans="1:37" ht="12.75">
      <c r="A475" s="366"/>
      <c r="B475" s="366"/>
      <c r="C475" s="367"/>
      <c r="D475" s="366"/>
      <c r="E475" s="366"/>
      <c r="F475" s="366"/>
      <c r="G475" s="366"/>
      <c r="H475" s="366"/>
      <c r="I475" s="366"/>
      <c r="J475" s="366"/>
      <c r="K475" s="366"/>
      <c r="L475" s="366"/>
      <c r="M475" s="366"/>
      <c r="N475" s="366"/>
      <c r="O475" s="366"/>
      <c r="P475" s="366"/>
      <c r="Q475" s="366"/>
      <c r="R475" s="366"/>
      <c r="S475" s="366"/>
      <c r="T475" s="366"/>
      <c r="U475" s="366"/>
      <c r="V475" s="366"/>
      <c r="W475" s="366"/>
      <c r="X475" s="366"/>
      <c r="Y475" s="366"/>
      <c r="Z475" s="366"/>
      <c r="AA475" s="366"/>
      <c r="AB475" s="366"/>
      <c r="AC475" s="366"/>
      <c r="AD475" s="366"/>
      <c r="AE475" s="366"/>
      <c r="AF475" s="366"/>
      <c r="AG475" s="366"/>
      <c r="AH475" s="366"/>
      <c r="AI475" s="366"/>
      <c r="AJ475" s="366"/>
      <c r="AK475" s="366"/>
    </row>
    <row r="476" spans="1:37" ht="12.75">
      <c r="A476" s="366"/>
      <c r="B476" s="366"/>
      <c r="C476" s="367"/>
      <c r="D476" s="366"/>
      <c r="E476" s="366"/>
      <c r="F476" s="366"/>
      <c r="G476" s="366"/>
      <c r="H476" s="366"/>
      <c r="I476" s="366"/>
      <c r="J476" s="366"/>
      <c r="K476" s="366"/>
      <c r="L476" s="366"/>
      <c r="M476" s="366"/>
      <c r="N476" s="366"/>
      <c r="O476" s="366"/>
      <c r="P476" s="366"/>
      <c r="Q476" s="366"/>
      <c r="R476" s="366"/>
      <c r="S476" s="366"/>
      <c r="T476" s="366"/>
      <c r="U476" s="366"/>
      <c r="V476" s="366"/>
      <c r="W476" s="366"/>
      <c r="X476" s="366"/>
      <c r="Y476" s="366"/>
      <c r="Z476" s="366"/>
      <c r="AA476" s="366"/>
      <c r="AB476" s="366"/>
      <c r="AC476" s="366"/>
      <c r="AD476" s="366"/>
      <c r="AE476" s="366"/>
      <c r="AF476" s="366"/>
      <c r="AG476" s="366"/>
      <c r="AH476" s="366"/>
      <c r="AI476" s="366"/>
      <c r="AJ476" s="366"/>
      <c r="AK476" s="366"/>
    </row>
    <row r="477" spans="1:37" ht="12.75">
      <c r="A477" s="366"/>
      <c r="B477" s="366"/>
      <c r="C477" s="367"/>
      <c r="D477" s="366"/>
      <c r="E477" s="366"/>
      <c r="F477" s="366"/>
      <c r="G477" s="366"/>
      <c r="H477" s="366"/>
      <c r="I477" s="366"/>
      <c r="J477" s="366"/>
      <c r="K477" s="366"/>
      <c r="L477" s="366"/>
      <c r="M477" s="366"/>
      <c r="N477" s="366"/>
      <c r="O477" s="366"/>
      <c r="P477" s="366"/>
      <c r="Q477" s="366"/>
      <c r="R477" s="366"/>
      <c r="S477" s="366"/>
      <c r="T477" s="366"/>
      <c r="U477" s="366"/>
      <c r="V477" s="366"/>
      <c r="W477" s="366"/>
      <c r="X477" s="366"/>
      <c r="Y477" s="366"/>
      <c r="Z477" s="366"/>
      <c r="AA477" s="366"/>
      <c r="AB477" s="366"/>
      <c r="AC477" s="366"/>
      <c r="AD477" s="366"/>
      <c r="AE477" s="366"/>
      <c r="AF477" s="366"/>
      <c r="AG477" s="366"/>
      <c r="AH477" s="366"/>
      <c r="AI477" s="366"/>
      <c r="AJ477" s="366"/>
      <c r="AK477" s="366"/>
    </row>
    <row r="478" spans="1:37" ht="12.75">
      <c r="A478" s="366"/>
      <c r="B478" s="366"/>
      <c r="C478" s="367"/>
      <c r="D478" s="366"/>
      <c r="E478" s="366"/>
      <c r="F478" s="366"/>
      <c r="G478" s="366"/>
      <c r="H478" s="366"/>
      <c r="I478" s="366"/>
      <c r="J478" s="366"/>
      <c r="K478" s="366"/>
      <c r="L478" s="366"/>
      <c r="M478" s="366"/>
      <c r="N478" s="366"/>
      <c r="O478" s="366"/>
      <c r="P478" s="366"/>
      <c r="Q478" s="366"/>
      <c r="R478" s="366"/>
      <c r="S478" s="366"/>
      <c r="T478" s="366"/>
      <c r="U478" s="366"/>
      <c r="V478" s="366"/>
      <c r="W478" s="366"/>
      <c r="X478" s="366"/>
      <c r="Y478" s="366"/>
      <c r="Z478" s="366"/>
      <c r="AA478" s="366"/>
      <c r="AB478" s="366"/>
      <c r="AC478" s="366"/>
      <c r="AD478" s="366"/>
      <c r="AE478" s="366"/>
      <c r="AF478" s="366"/>
      <c r="AG478" s="366"/>
      <c r="AH478" s="366"/>
      <c r="AI478" s="366"/>
      <c r="AJ478" s="366"/>
      <c r="AK478" s="366"/>
    </row>
    <row r="479" spans="1:37" ht="12.75">
      <c r="A479" s="366"/>
      <c r="B479" s="366"/>
      <c r="C479" s="367"/>
      <c r="D479" s="366"/>
      <c r="E479" s="366"/>
      <c r="F479" s="366"/>
      <c r="G479" s="366"/>
      <c r="H479" s="366"/>
      <c r="I479" s="366"/>
      <c r="J479" s="366"/>
      <c r="K479" s="366"/>
      <c r="L479" s="366"/>
      <c r="M479" s="366"/>
      <c r="N479" s="366"/>
      <c r="O479" s="366"/>
      <c r="P479" s="366"/>
      <c r="Q479" s="366"/>
      <c r="R479" s="366"/>
      <c r="S479" s="366"/>
      <c r="T479" s="366"/>
      <c r="U479" s="366"/>
      <c r="V479" s="366"/>
      <c r="W479" s="366"/>
      <c r="X479" s="366"/>
      <c r="Y479" s="366"/>
      <c r="Z479" s="366"/>
      <c r="AA479" s="366"/>
      <c r="AB479" s="366"/>
      <c r="AC479" s="366"/>
      <c r="AD479" s="366"/>
      <c r="AE479" s="366"/>
      <c r="AF479" s="366"/>
      <c r="AG479" s="366"/>
      <c r="AH479" s="366"/>
      <c r="AI479" s="366"/>
      <c r="AJ479" s="366"/>
      <c r="AK479" s="366"/>
    </row>
    <row r="480" spans="1:37" ht="12.75">
      <c r="A480" s="366"/>
      <c r="B480" s="366"/>
      <c r="C480" s="367"/>
      <c r="D480" s="366"/>
      <c r="E480" s="366"/>
      <c r="F480" s="366"/>
      <c r="G480" s="366"/>
      <c r="H480" s="366"/>
      <c r="I480" s="366"/>
      <c r="J480" s="366"/>
      <c r="K480" s="366"/>
      <c r="L480" s="366"/>
      <c r="M480" s="366"/>
      <c r="N480" s="366"/>
      <c r="O480" s="366"/>
      <c r="P480" s="366"/>
      <c r="Q480" s="366"/>
      <c r="R480" s="366"/>
      <c r="S480" s="366"/>
      <c r="T480" s="366"/>
      <c r="U480" s="366"/>
      <c r="V480" s="366"/>
      <c r="W480" s="366"/>
      <c r="X480" s="366"/>
      <c r="Y480" s="366"/>
      <c r="Z480" s="366"/>
      <c r="AA480" s="366"/>
      <c r="AB480" s="366"/>
      <c r="AC480" s="366"/>
      <c r="AD480" s="366"/>
      <c r="AE480" s="366"/>
      <c r="AF480" s="366"/>
      <c r="AG480" s="366"/>
      <c r="AH480" s="366"/>
      <c r="AI480" s="366"/>
      <c r="AJ480" s="366"/>
      <c r="AK480" s="366"/>
    </row>
    <row r="481" spans="1:37" ht="12.75">
      <c r="A481" s="366"/>
      <c r="B481" s="366"/>
      <c r="C481" s="367"/>
      <c r="D481" s="366"/>
      <c r="E481" s="366"/>
      <c r="F481" s="366"/>
      <c r="G481" s="366"/>
      <c r="H481" s="366"/>
      <c r="I481" s="366"/>
      <c r="J481" s="366"/>
      <c r="K481" s="366"/>
      <c r="L481" s="366"/>
      <c r="M481" s="366"/>
      <c r="N481" s="366"/>
      <c r="O481" s="366"/>
      <c r="P481" s="366"/>
      <c r="Q481" s="366"/>
      <c r="R481" s="366"/>
      <c r="S481" s="366"/>
      <c r="T481" s="366"/>
      <c r="U481" s="366"/>
      <c r="V481" s="366"/>
      <c r="W481" s="366"/>
      <c r="X481" s="366"/>
      <c r="Y481" s="366"/>
      <c r="Z481" s="366"/>
      <c r="AA481" s="366"/>
      <c r="AB481" s="366"/>
      <c r="AC481" s="366"/>
      <c r="AD481" s="366"/>
      <c r="AE481" s="366"/>
      <c r="AF481" s="366"/>
      <c r="AG481" s="366"/>
      <c r="AH481" s="366"/>
      <c r="AI481" s="366"/>
      <c r="AJ481" s="366"/>
      <c r="AK481" s="366"/>
    </row>
    <row r="482" spans="1:37" ht="12.75">
      <c r="A482" s="366"/>
      <c r="B482" s="366"/>
      <c r="C482" s="367"/>
      <c r="D482" s="366"/>
      <c r="E482" s="366"/>
      <c r="F482" s="366"/>
      <c r="G482" s="366"/>
      <c r="H482" s="366"/>
      <c r="I482" s="366"/>
      <c r="J482" s="366"/>
      <c r="K482" s="366"/>
      <c r="L482" s="366"/>
      <c r="M482" s="366"/>
      <c r="N482" s="366"/>
      <c r="O482" s="366"/>
      <c r="P482" s="366"/>
      <c r="Q482" s="366"/>
      <c r="R482" s="366"/>
      <c r="S482" s="366"/>
      <c r="T482" s="366"/>
      <c r="U482" s="366"/>
      <c r="V482" s="366"/>
      <c r="W482" s="366"/>
      <c r="X482" s="366"/>
      <c r="Y482" s="366"/>
      <c r="Z482" s="366"/>
      <c r="AA482" s="366"/>
      <c r="AB482" s="366"/>
      <c r="AC482" s="366"/>
      <c r="AD482" s="366"/>
      <c r="AE482" s="366"/>
      <c r="AF482" s="366"/>
      <c r="AG482" s="366"/>
      <c r="AH482" s="366"/>
      <c r="AI482" s="366"/>
      <c r="AJ482" s="366"/>
      <c r="AK482" s="366"/>
    </row>
    <row r="483" spans="1:37" ht="12.75">
      <c r="A483" s="366"/>
      <c r="B483" s="366"/>
      <c r="C483" s="367"/>
      <c r="D483" s="366"/>
      <c r="E483" s="366"/>
      <c r="F483" s="366"/>
      <c r="G483" s="366"/>
      <c r="H483" s="366"/>
      <c r="I483" s="366"/>
      <c r="J483" s="366"/>
      <c r="K483" s="366"/>
      <c r="L483" s="366"/>
      <c r="M483" s="366"/>
      <c r="N483" s="366"/>
      <c r="O483" s="366"/>
      <c r="P483" s="366"/>
      <c r="Q483" s="366"/>
      <c r="R483" s="366"/>
      <c r="S483" s="366"/>
      <c r="T483" s="366"/>
      <c r="U483" s="366"/>
      <c r="V483" s="366"/>
      <c r="W483" s="366"/>
      <c r="X483" s="366"/>
      <c r="Y483" s="366"/>
      <c r="Z483" s="366"/>
      <c r="AA483" s="366"/>
      <c r="AB483" s="366"/>
      <c r="AC483" s="366"/>
      <c r="AD483" s="366"/>
      <c r="AE483" s="366"/>
      <c r="AF483" s="366"/>
      <c r="AG483" s="366"/>
      <c r="AH483" s="366"/>
      <c r="AI483" s="366"/>
      <c r="AJ483" s="366"/>
      <c r="AK483" s="366"/>
    </row>
    <row r="484" spans="1:37" ht="12.75">
      <c r="A484" s="366"/>
      <c r="B484" s="366"/>
      <c r="C484" s="367"/>
      <c r="D484" s="366"/>
      <c r="E484" s="366"/>
      <c r="F484" s="366"/>
      <c r="G484" s="366"/>
      <c r="H484" s="366"/>
      <c r="I484" s="366"/>
      <c r="J484" s="366"/>
      <c r="K484" s="366"/>
      <c r="L484" s="366"/>
      <c r="M484" s="366"/>
      <c r="N484" s="366"/>
      <c r="O484" s="366"/>
      <c r="P484" s="366"/>
      <c r="Q484" s="366"/>
      <c r="R484" s="366"/>
      <c r="S484" s="366"/>
      <c r="T484" s="366"/>
      <c r="U484" s="366"/>
      <c r="V484" s="366"/>
      <c r="W484" s="366"/>
      <c r="X484" s="366"/>
      <c r="Y484" s="366"/>
      <c r="Z484" s="366"/>
      <c r="AA484" s="366"/>
      <c r="AB484" s="366"/>
      <c r="AC484" s="366"/>
      <c r="AD484" s="366"/>
      <c r="AE484" s="366"/>
      <c r="AF484" s="366"/>
      <c r="AG484" s="366"/>
      <c r="AH484" s="366"/>
      <c r="AI484" s="366"/>
      <c r="AJ484" s="366"/>
      <c r="AK484" s="366"/>
    </row>
    <row r="485" spans="1:37" ht="12.75">
      <c r="A485" s="366"/>
      <c r="B485" s="366"/>
      <c r="C485" s="367"/>
      <c r="D485" s="366"/>
      <c r="E485" s="366"/>
      <c r="F485" s="366"/>
      <c r="G485" s="366"/>
      <c r="H485" s="366"/>
      <c r="I485" s="366"/>
      <c r="J485" s="366"/>
      <c r="K485" s="366"/>
      <c r="L485" s="366"/>
      <c r="M485" s="366"/>
      <c r="N485" s="366"/>
      <c r="O485" s="366"/>
      <c r="P485" s="366"/>
      <c r="Q485" s="366"/>
      <c r="R485" s="366"/>
      <c r="S485" s="366"/>
      <c r="T485" s="366"/>
      <c r="U485" s="366"/>
      <c r="V485" s="366"/>
      <c r="W485" s="366"/>
      <c r="X485" s="366"/>
      <c r="Y485" s="366"/>
      <c r="Z485" s="366"/>
      <c r="AA485" s="366"/>
      <c r="AB485" s="366"/>
      <c r="AC485" s="366"/>
      <c r="AD485" s="366"/>
      <c r="AE485" s="366"/>
      <c r="AF485" s="366"/>
      <c r="AG485" s="366"/>
      <c r="AH485" s="366"/>
      <c r="AI485" s="366"/>
      <c r="AJ485" s="366"/>
      <c r="AK485" s="366"/>
    </row>
    <row r="486" spans="1:37" ht="12.75">
      <c r="A486" s="366"/>
      <c r="B486" s="366"/>
      <c r="C486" s="367"/>
      <c r="D486" s="366"/>
      <c r="E486" s="366"/>
      <c r="F486" s="366"/>
      <c r="G486" s="366"/>
      <c r="H486" s="366"/>
      <c r="I486" s="366"/>
      <c r="J486" s="366"/>
      <c r="K486" s="366"/>
      <c r="L486" s="366"/>
      <c r="M486" s="366"/>
      <c r="N486" s="366"/>
      <c r="O486" s="366"/>
      <c r="P486" s="366"/>
      <c r="Q486" s="366"/>
      <c r="R486" s="366"/>
      <c r="S486" s="366"/>
      <c r="T486" s="366"/>
      <c r="U486" s="366"/>
      <c r="V486" s="366"/>
      <c r="W486" s="366"/>
      <c r="X486" s="366"/>
      <c r="Y486" s="366"/>
      <c r="Z486" s="366"/>
      <c r="AA486" s="366"/>
      <c r="AB486" s="366"/>
      <c r="AC486" s="366"/>
      <c r="AD486" s="366"/>
      <c r="AE486" s="366"/>
      <c r="AF486" s="366"/>
      <c r="AG486" s="366"/>
      <c r="AH486" s="366"/>
      <c r="AI486" s="366"/>
      <c r="AJ486" s="366"/>
      <c r="AK486" s="366"/>
    </row>
    <row r="487" spans="1:37" ht="12.75">
      <c r="A487" s="366"/>
      <c r="B487" s="366"/>
      <c r="C487" s="367"/>
      <c r="D487" s="366"/>
      <c r="E487" s="366"/>
      <c r="F487" s="366"/>
      <c r="G487" s="366"/>
      <c r="H487" s="366"/>
      <c r="I487" s="366"/>
      <c r="J487" s="366"/>
      <c r="K487" s="366"/>
      <c r="L487" s="366"/>
      <c r="M487" s="366"/>
      <c r="N487" s="366"/>
      <c r="O487" s="366"/>
      <c r="P487" s="366"/>
      <c r="Q487" s="366"/>
      <c r="R487" s="366"/>
      <c r="S487" s="366"/>
      <c r="T487" s="366"/>
      <c r="U487" s="366"/>
      <c r="V487" s="366"/>
      <c r="W487" s="366"/>
      <c r="X487" s="366"/>
      <c r="Y487" s="366"/>
      <c r="Z487" s="366"/>
      <c r="AA487" s="366"/>
      <c r="AB487" s="366"/>
      <c r="AC487" s="366"/>
      <c r="AD487" s="366"/>
      <c r="AE487" s="366"/>
      <c r="AF487" s="366"/>
      <c r="AG487" s="366"/>
      <c r="AH487" s="366"/>
      <c r="AI487" s="366"/>
      <c r="AJ487" s="366"/>
      <c r="AK487" s="366"/>
    </row>
    <row r="488" spans="1:37" ht="12.75">
      <c r="A488" s="366"/>
      <c r="B488" s="366"/>
      <c r="C488" s="367"/>
      <c r="D488" s="366"/>
      <c r="E488" s="366"/>
      <c r="F488" s="366"/>
      <c r="G488" s="366"/>
      <c r="H488" s="366"/>
      <c r="I488" s="366"/>
      <c r="J488" s="366"/>
      <c r="K488" s="366"/>
      <c r="L488" s="366"/>
      <c r="M488" s="366"/>
      <c r="N488" s="366"/>
      <c r="O488" s="366"/>
      <c r="P488" s="366"/>
      <c r="Q488" s="366"/>
      <c r="R488" s="366"/>
      <c r="S488" s="366"/>
      <c r="T488" s="366"/>
      <c r="U488" s="366"/>
      <c r="V488" s="366"/>
      <c r="W488" s="366"/>
      <c r="X488" s="366"/>
      <c r="Y488" s="366"/>
      <c r="Z488" s="366"/>
      <c r="AA488" s="366"/>
      <c r="AB488" s="366"/>
      <c r="AC488" s="366"/>
      <c r="AD488" s="366"/>
      <c r="AE488" s="366"/>
      <c r="AF488" s="366"/>
      <c r="AG488" s="366"/>
      <c r="AH488" s="366"/>
      <c r="AI488" s="366"/>
      <c r="AJ488" s="366"/>
      <c r="AK488" s="366"/>
    </row>
    <row r="489" spans="1:37" ht="12.75">
      <c r="A489" s="366"/>
      <c r="B489" s="366"/>
      <c r="C489" s="367"/>
      <c r="D489" s="366"/>
      <c r="E489" s="366"/>
      <c r="F489" s="366"/>
      <c r="G489" s="366"/>
      <c r="H489" s="366"/>
      <c r="I489" s="366"/>
      <c r="J489" s="366"/>
      <c r="K489" s="366"/>
      <c r="L489" s="366"/>
      <c r="M489" s="366"/>
      <c r="N489" s="366"/>
      <c r="O489" s="366"/>
      <c r="P489" s="366"/>
      <c r="Q489" s="366"/>
      <c r="R489" s="366"/>
      <c r="S489" s="366"/>
      <c r="T489" s="366"/>
      <c r="U489" s="366"/>
      <c r="V489" s="366"/>
      <c r="W489" s="366"/>
      <c r="X489" s="366"/>
      <c r="Y489" s="366"/>
      <c r="Z489" s="366"/>
      <c r="AA489" s="366"/>
      <c r="AB489" s="366"/>
      <c r="AC489" s="366"/>
      <c r="AD489" s="366"/>
      <c r="AE489" s="366"/>
      <c r="AF489" s="366"/>
      <c r="AG489" s="366"/>
      <c r="AH489" s="366"/>
      <c r="AI489" s="366"/>
      <c r="AJ489" s="366"/>
      <c r="AK489" s="366"/>
    </row>
    <row r="490" spans="1:37" ht="12.75">
      <c r="A490" s="366"/>
      <c r="B490" s="366"/>
      <c r="C490" s="367"/>
      <c r="D490" s="366"/>
      <c r="E490" s="366"/>
      <c r="F490" s="366"/>
      <c r="G490" s="366"/>
      <c r="H490" s="366"/>
      <c r="I490" s="366"/>
      <c r="J490" s="366"/>
      <c r="K490" s="366"/>
      <c r="L490" s="366"/>
      <c r="M490" s="366"/>
      <c r="N490" s="366"/>
      <c r="O490" s="366"/>
      <c r="P490" s="366"/>
      <c r="Q490" s="366"/>
      <c r="R490" s="366"/>
      <c r="S490" s="366"/>
      <c r="T490" s="366"/>
      <c r="U490" s="366"/>
      <c r="V490" s="366"/>
      <c r="W490" s="366"/>
      <c r="X490" s="366"/>
      <c r="Y490" s="366"/>
      <c r="Z490" s="366"/>
      <c r="AA490" s="366"/>
      <c r="AB490" s="366"/>
      <c r="AC490" s="366"/>
      <c r="AD490" s="366"/>
      <c r="AE490" s="366"/>
      <c r="AF490" s="366"/>
      <c r="AG490" s="366"/>
      <c r="AH490" s="366"/>
      <c r="AI490" s="366"/>
      <c r="AJ490" s="366"/>
      <c r="AK490" s="366"/>
    </row>
    <row r="491" spans="1:37" ht="12.75">
      <c r="A491" s="366"/>
      <c r="B491" s="366"/>
      <c r="C491" s="367"/>
      <c r="D491" s="366"/>
      <c r="E491" s="366"/>
      <c r="F491" s="366"/>
      <c r="G491" s="366"/>
      <c r="H491" s="366"/>
      <c r="I491" s="366"/>
      <c r="J491" s="366"/>
      <c r="K491" s="366"/>
      <c r="L491" s="366"/>
      <c r="M491" s="366"/>
      <c r="N491" s="366"/>
      <c r="O491" s="366"/>
      <c r="P491" s="366"/>
      <c r="Q491" s="366"/>
      <c r="R491" s="366"/>
      <c r="S491" s="366"/>
      <c r="T491" s="366"/>
      <c r="U491" s="366"/>
      <c r="V491" s="366"/>
      <c r="W491" s="366"/>
      <c r="X491" s="366"/>
      <c r="Y491" s="366"/>
      <c r="Z491" s="366"/>
      <c r="AA491" s="366"/>
      <c r="AB491" s="366"/>
      <c r="AC491" s="366"/>
      <c r="AD491" s="366"/>
      <c r="AE491" s="366"/>
      <c r="AF491" s="366"/>
      <c r="AG491" s="366"/>
      <c r="AH491" s="366"/>
      <c r="AI491" s="366"/>
      <c r="AJ491" s="366"/>
      <c r="AK491" s="366"/>
    </row>
    <row r="492" spans="1:37" ht="12.75">
      <c r="A492" s="366"/>
      <c r="B492" s="366"/>
      <c r="C492" s="367"/>
      <c r="D492" s="366"/>
      <c r="E492" s="366"/>
      <c r="F492" s="366"/>
      <c r="G492" s="366"/>
      <c r="H492" s="366"/>
      <c r="I492" s="366"/>
      <c r="J492" s="366"/>
      <c r="K492" s="366"/>
      <c r="L492" s="366"/>
      <c r="M492" s="366"/>
      <c r="N492" s="366"/>
      <c r="O492" s="366"/>
      <c r="P492" s="366"/>
      <c r="Q492" s="366"/>
      <c r="R492" s="366"/>
      <c r="S492" s="366"/>
      <c r="T492" s="366"/>
      <c r="U492" s="366"/>
      <c r="V492" s="366"/>
      <c r="W492" s="366"/>
      <c r="X492" s="366"/>
      <c r="Y492" s="366"/>
      <c r="Z492" s="366"/>
      <c r="AA492" s="366"/>
      <c r="AB492" s="366"/>
      <c r="AC492" s="366"/>
      <c r="AD492" s="366"/>
      <c r="AE492" s="366"/>
      <c r="AF492" s="366"/>
      <c r="AG492" s="366"/>
      <c r="AH492" s="366"/>
      <c r="AI492" s="366"/>
      <c r="AJ492" s="366"/>
      <c r="AK492" s="366"/>
    </row>
    <row r="493" spans="1:37" ht="12.75">
      <c r="A493" s="366"/>
      <c r="B493" s="366"/>
      <c r="C493" s="367"/>
      <c r="D493" s="366"/>
      <c r="E493" s="366"/>
      <c r="F493" s="366"/>
      <c r="G493" s="366"/>
      <c r="H493" s="366"/>
      <c r="I493" s="366"/>
      <c r="J493" s="366"/>
      <c r="K493" s="366"/>
      <c r="L493" s="366"/>
      <c r="M493" s="366"/>
      <c r="N493" s="366"/>
      <c r="O493" s="366"/>
      <c r="P493" s="366"/>
      <c r="Q493" s="366"/>
      <c r="R493" s="366"/>
      <c r="S493" s="366"/>
      <c r="T493" s="366"/>
      <c r="U493" s="366"/>
      <c r="V493" s="366"/>
      <c r="W493" s="366"/>
      <c r="X493" s="366"/>
      <c r="Y493" s="366"/>
      <c r="Z493" s="366"/>
      <c r="AA493" s="366"/>
      <c r="AB493" s="366"/>
      <c r="AC493" s="366"/>
      <c r="AD493" s="366"/>
      <c r="AE493" s="366"/>
      <c r="AF493" s="366"/>
      <c r="AG493" s="366"/>
      <c r="AH493" s="366"/>
      <c r="AI493" s="366"/>
      <c r="AJ493" s="366"/>
      <c r="AK493" s="366"/>
    </row>
    <row r="494" spans="1:37" ht="12.75">
      <c r="A494" s="366"/>
      <c r="B494" s="366"/>
      <c r="C494" s="367"/>
      <c r="D494" s="366"/>
      <c r="E494" s="366"/>
      <c r="F494" s="366"/>
      <c r="G494" s="366"/>
      <c r="H494" s="366"/>
      <c r="I494" s="366"/>
      <c r="J494" s="366"/>
      <c r="K494" s="366"/>
      <c r="L494" s="366"/>
      <c r="M494" s="366"/>
      <c r="N494" s="366"/>
      <c r="O494" s="366"/>
      <c r="P494" s="366"/>
      <c r="Q494" s="366"/>
      <c r="R494" s="366"/>
      <c r="S494" s="366"/>
      <c r="T494" s="366"/>
      <c r="U494" s="366"/>
      <c r="V494" s="366"/>
      <c r="W494" s="366"/>
      <c r="X494" s="366"/>
      <c r="Y494" s="366"/>
      <c r="Z494" s="366"/>
      <c r="AA494" s="366"/>
      <c r="AB494" s="366"/>
      <c r="AC494" s="366"/>
      <c r="AD494" s="366"/>
      <c r="AE494" s="366"/>
      <c r="AF494" s="366"/>
      <c r="AG494" s="366"/>
      <c r="AH494" s="366"/>
      <c r="AI494" s="366"/>
      <c r="AJ494" s="366"/>
      <c r="AK494" s="366"/>
    </row>
    <row r="495" spans="1:37" ht="12.75">
      <c r="A495" s="366"/>
      <c r="B495" s="366"/>
      <c r="C495" s="367"/>
      <c r="D495" s="366"/>
      <c r="E495" s="366"/>
      <c r="F495" s="366"/>
      <c r="G495" s="366"/>
      <c r="H495" s="366"/>
      <c r="I495" s="366"/>
      <c r="J495" s="366"/>
      <c r="K495" s="366"/>
      <c r="L495" s="366"/>
      <c r="M495" s="366"/>
      <c r="N495" s="366"/>
      <c r="O495" s="366"/>
      <c r="P495" s="366"/>
      <c r="Q495" s="366"/>
      <c r="R495" s="366"/>
      <c r="S495" s="366"/>
      <c r="T495" s="366"/>
      <c r="U495" s="366"/>
      <c r="V495" s="366"/>
      <c r="W495" s="366"/>
      <c r="X495" s="366"/>
      <c r="Y495" s="366"/>
      <c r="Z495" s="366"/>
      <c r="AA495" s="366"/>
      <c r="AB495" s="366"/>
      <c r="AC495" s="366"/>
      <c r="AD495" s="366"/>
      <c r="AE495" s="366"/>
      <c r="AF495" s="366"/>
      <c r="AG495" s="366"/>
      <c r="AH495" s="366"/>
      <c r="AI495" s="366"/>
      <c r="AJ495" s="366"/>
      <c r="AK495" s="366"/>
    </row>
    <row r="496" spans="1:37" ht="12.75">
      <c r="A496" s="366"/>
      <c r="B496" s="366"/>
      <c r="C496" s="367"/>
      <c r="D496" s="366"/>
      <c r="E496" s="366"/>
      <c r="F496" s="366"/>
      <c r="G496" s="366"/>
      <c r="H496" s="366"/>
      <c r="I496" s="366"/>
      <c r="J496" s="366"/>
      <c r="K496" s="366"/>
      <c r="L496" s="366"/>
      <c r="M496" s="366"/>
      <c r="N496" s="366"/>
      <c r="O496" s="366"/>
      <c r="P496" s="366"/>
      <c r="Q496" s="366"/>
      <c r="R496" s="366"/>
      <c r="S496" s="366"/>
      <c r="T496" s="366"/>
      <c r="U496" s="366"/>
      <c r="V496" s="366"/>
      <c r="W496" s="366"/>
      <c r="X496" s="366"/>
      <c r="Y496" s="366"/>
      <c r="Z496" s="366"/>
      <c r="AA496" s="366"/>
      <c r="AB496" s="366"/>
      <c r="AC496" s="366"/>
      <c r="AD496" s="366"/>
      <c r="AE496" s="366"/>
      <c r="AF496" s="366"/>
      <c r="AG496" s="366"/>
      <c r="AH496" s="366"/>
      <c r="AI496" s="366"/>
      <c r="AJ496" s="366"/>
      <c r="AK496" s="366"/>
    </row>
    <row r="497" spans="1:37" ht="12.75">
      <c r="A497" s="366"/>
      <c r="B497" s="366"/>
      <c r="C497" s="367"/>
      <c r="D497" s="366"/>
      <c r="E497" s="366"/>
      <c r="F497" s="366"/>
      <c r="G497" s="366"/>
      <c r="H497" s="366"/>
      <c r="I497" s="366"/>
      <c r="J497" s="366"/>
      <c r="K497" s="366"/>
      <c r="L497" s="366"/>
      <c r="M497" s="366"/>
      <c r="N497" s="366"/>
      <c r="O497" s="366"/>
      <c r="P497" s="366"/>
      <c r="Q497" s="366"/>
      <c r="R497" s="366"/>
      <c r="S497" s="366"/>
      <c r="T497" s="366"/>
      <c r="U497" s="366"/>
      <c r="V497" s="366"/>
      <c r="W497" s="366"/>
      <c r="X497" s="366"/>
      <c r="Y497" s="366"/>
      <c r="Z497" s="366"/>
      <c r="AA497" s="366"/>
      <c r="AB497" s="366"/>
      <c r="AC497" s="366"/>
      <c r="AD497" s="366"/>
      <c r="AE497" s="366"/>
      <c r="AF497" s="366"/>
      <c r="AG497" s="366"/>
      <c r="AH497" s="366"/>
      <c r="AI497" s="366"/>
      <c r="AJ497" s="366"/>
      <c r="AK497" s="366"/>
    </row>
    <row r="498" spans="1:37" ht="12.75">
      <c r="A498" s="366"/>
      <c r="B498" s="366"/>
      <c r="C498" s="367"/>
      <c r="D498" s="366"/>
      <c r="E498" s="366"/>
      <c r="F498" s="366"/>
      <c r="G498" s="366"/>
      <c r="H498" s="366"/>
      <c r="I498" s="366"/>
      <c r="J498" s="366"/>
      <c r="K498" s="366"/>
      <c r="L498" s="366"/>
      <c r="M498" s="366"/>
      <c r="N498" s="366"/>
      <c r="O498" s="366"/>
      <c r="P498" s="366"/>
      <c r="Q498" s="366"/>
      <c r="R498" s="366"/>
      <c r="S498" s="366"/>
      <c r="T498" s="366"/>
      <c r="U498" s="366"/>
      <c r="V498" s="366"/>
      <c r="W498" s="366"/>
      <c r="X498" s="366"/>
      <c r="Y498" s="366"/>
      <c r="Z498" s="366"/>
      <c r="AA498" s="366"/>
      <c r="AB498" s="366"/>
      <c r="AC498" s="366"/>
      <c r="AD498" s="366"/>
      <c r="AE498" s="366"/>
      <c r="AF498" s="366"/>
      <c r="AG498" s="366"/>
      <c r="AH498" s="366"/>
      <c r="AI498" s="366"/>
      <c r="AJ498" s="366"/>
      <c r="AK498" s="366"/>
    </row>
    <row r="499" spans="1:37" ht="12.75">
      <c r="A499" s="366"/>
      <c r="B499" s="366"/>
      <c r="C499" s="367"/>
      <c r="D499" s="366"/>
      <c r="E499" s="366"/>
      <c r="F499" s="366"/>
      <c r="G499" s="366"/>
      <c r="H499" s="366"/>
      <c r="I499" s="366"/>
      <c r="J499" s="366"/>
      <c r="K499" s="366"/>
      <c r="L499" s="366"/>
      <c r="M499" s="366"/>
      <c r="N499" s="366"/>
      <c r="O499" s="366"/>
      <c r="P499" s="366"/>
      <c r="Q499" s="366"/>
      <c r="R499" s="366"/>
      <c r="S499" s="366"/>
      <c r="T499" s="366"/>
      <c r="U499" s="366"/>
      <c r="V499" s="366"/>
      <c r="W499" s="366"/>
      <c r="X499" s="366"/>
      <c r="Y499" s="366"/>
      <c r="Z499" s="366"/>
      <c r="AA499" s="366"/>
      <c r="AB499" s="366"/>
      <c r="AC499" s="366"/>
      <c r="AD499" s="366"/>
      <c r="AE499" s="366"/>
      <c r="AF499" s="366"/>
      <c r="AG499" s="366"/>
      <c r="AH499" s="366"/>
      <c r="AI499" s="366"/>
      <c r="AJ499" s="366"/>
      <c r="AK499" s="366"/>
    </row>
    <row r="500" spans="1:37" ht="12.75">
      <c r="A500" s="366"/>
      <c r="B500" s="366"/>
      <c r="C500" s="367"/>
      <c r="D500" s="366"/>
      <c r="E500" s="366"/>
      <c r="F500" s="366"/>
      <c r="G500" s="366"/>
      <c r="H500" s="366"/>
      <c r="I500" s="366"/>
      <c r="J500" s="366"/>
      <c r="K500" s="366"/>
      <c r="L500" s="366"/>
      <c r="M500" s="366"/>
      <c r="N500" s="366"/>
      <c r="O500" s="366"/>
      <c r="P500" s="366"/>
      <c r="Q500" s="366"/>
      <c r="R500" s="366"/>
      <c r="S500" s="366"/>
      <c r="T500" s="366"/>
      <c r="U500" s="366"/>
      <c r="V500" s="366"/>
      <c r="W500" s="366"/>
      <c r="X500" s="366"/>
      <c r="Y500" s="366"/>
      <c r="Z500" s="366"/>
      <c r="AA500" s="366"/>
      <c r="AB500" s="366"/>
      <c r="AC500" s="366"/>
      <c r="AD500" s="366"/>
      <c r="AE500" s="366"/>
      <c r="AF500" s="366"/>
      <c r="AG500" s="366"/>
      <c r="AH500" s="366"/>
      <c r="AI500" s="366"/>
      <c r="AJ500" s="366"/>
      <c r="AK500" s="366"/>
    </row>
    <row r="501" spans="1:37" ht="12.75">
      <c r="A501" s="366"/>
      <c r="B501" s="366"/>
      <c r="C501" s="367"/>
      <c r="D501" s="366"/>
      <c r="E501" s="366"/>
      <c r="F501" s="366"/>
      <c r="G501" s="366"/>
      <c r="H501" s="366"/>
      <c r="I501" s="366"/>
      <c r="J501" s="366"/>
      <c r="K501" s="366"/>
      <c r="L501" s="366"/>
      <c r="M501" s="366"/>
      <c r="N501" s="366"/>
      <c r="O501" s="366"/>
      <c r="P501" s="366"/>
      <c r="Q501" s="366"/>
      <c r="R501" s="366"/>
      <c r="S501" s="366"/>
      <c r="T501" s="366"/>
      <c r="U501" s="366"/>
      <c r="V501" s="366"/>
      <c r="W501" s="366"/>
      <c r="X501" s="366"/>
      <c r="Y501" s="366"/>
      <c r="Z501" s="366"/>
      <c r="AA501" s="366"/>
      <c r="AB501" s="366"/>
      <c r="AC501" s="366"/>
      <c r="AD501" s="366"/>
      <c r="AE501" s="366"/>
      <c r="AF501" s="366"/>
      <c r="AG501" s="366"/>
      <c r="AH501" s="366"/>
      <c r="AI501" s="366"/>
      <c r="AJ501" s="366"/>
      <c r="AK501" s="366"/>
    </row>
    <row r="502" spans="1:37" ht="12.75">
      <c r="A502" s="366"/>
      <c r="B502" s="366"/>
      <c r="C502" s="367"/>
      <c r="D502" s="366"/>
      <c r="E502" s="366"/>
      <c r="F502" s="366"/>
      <c r="G502" s="366"/>
      <c r="H502" s="366"/>
      <c r="I502" s="366"/>
      <c r="J502" s="366"/>
      <c r="K502" s="366"/>
      <c r="L502" s="366"/>
      <c r="M502" s="366"/>
      <c r="N502" s="366"/>
      <c r="O502" s="366"/>
      <c r="P502" s="366"/>
      <c r="Q502" s="366"/>
      <c r="R502" s="366"/>
      <c r="S502" s="366"/>
      <c r="T502" s="366"/>
      <c r="U502" s="366"/>
      <c r="V502" s="366"/>
      <c r="W502" s="366"/>
      <c r="X502" s="366"/>
      <c r="Y502" s="366"/>
      <c r="Z502" s="366"/>
      <c r="AA502" s="366"/>
      <c r="AB502" s="366"/>
      <c r="AC502" s="366"/>
      <c r="AD502" s="366"/>
      <c r="AE502" s="366"/>
      <c r="AF502" s="366"/>
      <c r="AG502" s="366"/>
      <c r="AH502" s="366"/>
      <c r="AI502" s="366"/>
      <c r="AJ502" s="366"/>
      <c r="AK502" s="366"/>
    </row>
    <row r="503" spans="1:37" ht="12.75">
      <c r="A503" s="366"/>
      <c r="B503" s="366"/>
      <c r="C503" s="367"/>
      <c r="D503" s="366"/>
      <c r="E503" s="366"/>
      <c r="F503" s="366"/>
      <c r="G503" s="366"/>
      <c r="H503" s="366"/>
      <c r="I503" s="366"/>
      <c r="J503" s="366"/>
      <c r="K503" s="366"/>
      <c r="L503" s="366"/>
      <c r="M503" s="366"/>
      <c r="N503" s="366"/>
      <c r="O503" s="366"/>
      <c r="P503" s="366"/>
      <c r="Q503" s="366"/>
      <c r="R503" s="366"/>
      <c r="S503" s="366"/>
      <c r="T503" s="366"/>
      <c r="U503" s="366"/>
      <c r="V503" s="366"/>
      <c r="W503" s="366"/>
      <c r="X503" s="366"/>
      <c r="Y503" s="366"/>
      <c r="Z503" s="366"/>
      <c r="AA503" s="366"/>
      <c r="AB503" s="366"/>
      <c r="AC503" s="366"/>
      <c r="AD503" s="366"/>
      <c r="AE503" s="366"/>
      <c r="AF503" s="366"/>
      <c r="AG503" s="366"/>
      <c r="AH503" s="366"/>
      <c r="AI503" s="366"/>
      <c r="AJ503" s="366"/>
      <c r="AK503" s="366"/>
    </row>
    <row r="504" spans="1:37" ht="12.75">
      <c r="A504" s="366"/>
      <c r="B504" s="366"/>
      <c r="C504" s="367"/>
      <c r="D504" s="366"/>
      <c r="E504" s="366"/>
      <c r="F504" s="366"/>
      <c r="G504" s="366"/>
      <c r="H504" s="366"/>
      <c r="I504" s="366"/>
      <c r="J504" s="366"/>
      <c r="K504" s="366"/>
      <c r="L504" s="366"/>
      <c r="M504" s="366"/>
      <c r="N504" s="366"/>
      <c r="O504" s="366"/>
      <c r="P504" s="366"/>
      <c r="Q504" s="366"/>
      <c r="R504" s="366"/>
      <c r="S504" s="366"/>
      <c r="T504" s="366"/>
      <c r="U504" s="366"/>
      <c r="V504" s="366"/>
      <c r="W504" s="366"/>
      <c r="X504" s="366"/>
      <c r="Y504" s="366"/>
      <c r="Z504" s="366"/>
      <c r="AA504" s="366"/>
      <c r="AB504" s="366"/>
      <c r="AC504" s="366"/>
      <c r="AD504" s="366"/>
      <c r="AE504" s="366"/>
      <c r="AF504" s="366"/>
      <c r="AG504" s="366"/>
      <c r="AH504" s="366"/>
      <c r="AI504" s="366"/>
      <c r="AJ504" s="366"/>
      <c r="AK504" s="366"/>
    </row>
    <row r="505" spans="1:37" ht="12.75">
      <c r="A505" s="366"/>
      <c r="B505" s="366"/>
      <c r="C505" s="367"/>
      <c r="D505" s="366"/>
      <c r="E505" s="366"/>
      <c r="F505" s="366"/>
      <c r="G505" s="366"/>
      <c r="H505" s="366"/>
      <c r="I505" s="366"/>
      <c r="J505" s="366"/>
      <c r="K505" s="366"/>
      <c r="L505" s="366"/>
      <c r="M505" s="366"/>
      <c r="N505" s="366"/>
      <c r="O505" s="366"/>
      <c r="P505" s="366"/>
      <c r="Q505" s="366"/>
      <c r="R505" s="366"/>
      <c r="S505" s="366"/>
      <c r="T505" s="366"/>
      <c r="U505" s="366"/>
      <c r="V505" s="366"/>
      <c r="W505" s="366"/>
      <c r="X505" s="366"/>
      <c r="Y505" s="366"/>
      <c r="Z505" s="366"/>
      <c r="AA505" s="366"/>
      <c r="AB505" s="366"/>
      <c r="AC505" s="366"/>
      <c r="AD505" s="366"/>
      <c r="AE505" s="366"/>
      <c r="AF505" s="366"/>
      <c r="AG505" s="366"/>
      <c r="AH505" s="366"/>
      <c r="AI505" s="366"/>
      <c r="AJ505" s="366"/>
      <c r="AK505" s="366"/>
    </row>
    <row r="506" spans="1:37" ht="12.75">
      <c r="A506" s="366"/>
      <c r="B506" s="366"/>
      <c r="C506" s="367"/>
      <c r="D506" s="366"/>
      <c r="E506" s="366"/>
      <c r="F506" s="366"/>
      <c r="G506" s="366"/>
      <c r="H506" s="366"/>
      <c r="I506" s="366"/>
      <c r="J506" s="366"/>
      <c r="K506" s="366"/>
      <c r="L506" s="366"/>
      <c r="M506" s="366"/>
      <c r="N506" s="366"/>
      <c r="O506" s="366"/>
      <c r="P506" s="366"/>
      <c r="Q506" s="366"/>
      <c r="R506" s="366"/>
      <c r="S506" s="366"/>
      <c r="T506" s="366"/>
      <c r="U506" s="366"/>
      <c r="V506" s="366"/>
      <c r="W506" s="366"/>
      <c r="X506" s="366"/>
      <c r="Y506" s="366"/>
      <c r="Z506" s="366"/>
      <c r="AA506" s="366"/>
      <c r="AB506" s="366"/>
      <c r="AC506" s="366"/>
      <c r="AD506" s="366"/>
      <c r="AE506" s="366"/>
      <c r="AF506" s="366"/>
      <c r="AG506" s="366"/>
      <c r="AH506" s="366"/>
      <c r="AI506" s="366"/>
      <c r="AJ506" s="366"/>
      <c r="AK506" s="366"/>
    </row>
    <row r="507" spans="1:37" ht="12.75">
      <c r="A507" s="366"/>
      <c r="B507" s="366"/>
      <c r="C507" s="367"/>
      <c r="D507" s="366"/>
      <c r="E507" s="366"/>
      <c r="F507" s="366"/>
      <c r="G507" s="366"/>
      <c r="H507" s="366"/>
      <c r="I507" s="366"/>
      <c r="J507" s="366"/>
      <c r="K507" s="366"/>
      <c r="L507" s="366"/>
      <c r="M507" s="366"/>
      <c r="N507" s="366"/>
      <c r="O507" s="366"/>
      <c r="P507" s="366"/>
      <c r="Q507" s="366"/>
      <c r="R507" s="366"/>
      <c r="S507" s="366"/>
      <c r="T507" s="366"/>
      <c r="U507" s="366"/>
      <c r="V507" s="366"/>
      <c r="W507" s="366"/>
      <c r="X507" s="366"/>
      <c r="Y507" s="366"/>
      <c r="Z507" s="366"/>
      <c r="AA507" s="366"/>
      <c r="AB507" s="366"/>
      <c r="AC507" s="366"/>
      <c r="AD507" s="366"/>
      <c r="AE507" s="366"/>
      <c r="AF507" s="366"/>
      <c r="AG507" s="366"/>
      <c r="AH507" s="366"/>
      <c r="AI507" s="366"/>
      <c r="AJ507" s="366"/>
      <c r="AK507" s="366"/>
    </row>
    <row r="508" spans="1:37" ht="12.75">
      <c r="A508" s="366"/>
      <c r="B508" s="366"/>
      <c r="C508" s="367"/>
      <c r="D508" s="366"/>
      <c r="E508" s="366"/>
      <c r="F508" s="366"/>
      <c r="G508" s="366"/>
      <c r="H508" s="366"/>
      <c r="I508" s="366"/>
      <c r="J508" s="366"/>
      <c r="K508" s="366"/>
      <c r="L508" s="366"/>
      <c r="M508" s="366"/>
      <c r="N508" s="366"/>
      <c r="O508" s="366"/>
      <c r="P508" s="366"/>
      <c r="Q508" s="366"/>
      <c r="R508" s="366"/>
      <c r="S508" s="366"/>
      <c r="T508" s="366"/>
      <c r="U508" s="366"/>
      <c r="V508" s="366"/>
      <c r="W508" s="366"/>
      <c r="X508" s="366"/>
      <c r="Y508" s="366"/>
      <c r="Z508" s="366"/>
      <c r="AA508" s="366"/>
      <c r="AB508" s="366"/>
      <c r="AC508" s="366"/>
      <c r="AD508" s="366"/>
      <c r="AE508" s="366"/>
      <c r="AF508" s="366"/>
      <c r="AG508" s="366"/>
      <c r="AH508" s="366"/>
      <c r="AI508" s="366"/>
      <c r="AJ508" s="366"/>
      <c r="AK508" s="366"/>
    </row>
    <row r="509" spans="1:37" ht="12.75">
      <c r="A509" s="366"/>
      <c r="B509" s="366"/>
      <c r="C509" s="367"/>
      <c r="D509" s="366"/>
      <c r="E509" s="366"/>
      <c r="F509" s="366"/>
      <c r="G509" s="366"/>
      <c r="H509" s="366"/>
      <c r="I509" s="366"/>
      <c r="J509" s="366"/>
      <c r="K509" s="366"/>
      <c r="L509" s="366"/>
      <c r="M509" s="366"/>
      <c r="N509" s="366"/>
      <c r="O509" s="366"/>
      <c r="P509" s="366"/>
      <c r="Q509" s="366"/>
      <c r="R509" s="366"/>
      <c r="S509" s="366"/>
      <c r="T509" s="366"/>
      <c r="U509" s="366"/>
      <c r="V509" s="366"/>
      <c r="W509" s="366"/>
      <c r="X509" s="366"/>
      <c r="Y509" s="366"/>
      <c r="Z509" s="366"/>
      <c r="AA509" s="366"/>
      <c r="AB509" s="366"/>
      <c r="AC509" s="366"/>
      <c r="AD509" s="366"/>
      <c r="AE509" s="366"/>
      <c r="AF509" s="366"/>
      <c r="AG509" s="366"/>
      <c r="AH509" s="366"/>
      <c r="AI509" s="366"/>
      <c r="AJ509" s="366"/>
      <c r="AK509" s="366"/>
    </row>
    <row r="510" spans="1:37" ht="12.75">
      <c r="A510" s="366"/>
      <c r="B510" s="366"/>
      <c r="C510" s="367"/>
      <c r="D510" s="366"/>
      <c r="E510" s="366"/>
      <c r="F510" s="366"/>
      <c r="G510" s="366"/>
      <c r="H510" s="366"/>
      <c r="I510" s="366"/>
      <c r="J510" s="366"/>
      <c r="K510" s="366"/>
      <c r="L510" s="366"/>
      <c r="M510" s="366"/>
      <c r="N510" s="366"/>
      <c r="O510" s="366"/>
      <c r="P510" s="366"/>
      <c r="Q510" s="366"/>
      <c r="R510" s="366"/>
      <c r="S510" s="366"/>
      <c r="T510" s="366"/>
      <c r="U510" s="366"/>
      <c r="V510" s="366"/>
      <c r="W510" s="366"/>
      <c r="X510" s="366"/>
      <c r="Y510" s="366"/>
      <c r="Z510" s="366"/>
      <c r="AA510" s="366"/>
      <c r="AB510" s="366"/>
      <c r="AC510" s="366"/>
      <c r="AD510" s="366"/>
      <c r="AE510" s="366"/>
      <c r="AF510" s="366"/>
      <c r="AG510" s="366"/>
      <c r="AH510" s="366"/>
      <c r="AI510" s="366"/>
      <c r="AJ510" s="366"/>
      <c r="AK510" s="366"/>
    </row>
    <row r="511" spans="1:37" ht="12.75">
      <c r="A511" s="366"/>
      <c r="B511" s="366"/>
      <c r="C511" s="367"/>
      <c r="D511" s="366"/>
      <c r="E511" s="366"/>
      <c r="F511" s="366"/>
      <c r="G511" s="366"/>
      <c r="H511" s="366"/>
      <c r="I511" s="366"/>
      <c r="J511" s="366"/>
      <c r="K511" s="366"/>
      <c r="L511" s="366"/>
      <c r="M511" s="366"/>
      <c r="N511" s="366"/>
      <c r="O511" s="366"/>
      <c r="P511" s="366"/>
      <c r="Q511" s="366"/>
      <c r="R511" s="366"/>
      <c r="S511" s="366"/>
      <c r="T511" s="366"/>
      <c r="U511" s="366"/>
      <c r="V511" s="366"/>
      <c r="W511" s="366"/>
      <c r="X511" s="366"/>
      <c r="Y511" s="366"/>
      <c r="Z511" s="366"/>
      <c r="AA511" s="366"/>
      <c r="AB511" s="366"/>
      <c r="AC511" s="366"/>
      <c r="AD511" s="366"/>
      <c r="AE511" s="366"/>
      <c r="AF511" s="366"/>
      <c r="AG511" s="366"/>
      <c r="AH511" s="366"/>
      <c r="AI511" s="366"/>
      <c r="AJ511" s="366"/>
      <c r="AK511" s="366"/>
    </row>
    <row r="512" spans="1:37" ht="12.75">
      <c r="A512" s="366"/>
      <c r="B512" s="366"/>
      <c r="C512" s="367"/>
      <c r="D512" s="366"/>
      <c r="E512" s="366"/>
      <c r="F512" s="366"/>
      <c r="G512" s="366"/>
      <c r="H512" s="366"/>
      <c r="I512" s="366"/>
      <c r="J512" s="366"/>
      <c r="K512" s="366"/>
      <c r="L512" s="366"/>
      <c r="M512" s="366"/>
      <c r="N512" s="366"/>
      <c r="O512" s="366"/>
      <c r="P512" s="366"/>
      <c r="Q512" s="366"/>
      <c r="R512" s="366"/>
      <c r="S512" s="366"/>
      <c r="T512" s="366"/>
      <c r="U512" s="366"/>
      <c r="V512" s="366"/>
      <c r="W512" s="366"/>
      <c r="X512" s="366"/>
      <c r="Y512" s="366"/>
      <c r="Z512" s="366"/>
      <c r="AA512" s="366"/>
      <c r="AB512" s="366"/>
      <c r="AC512" s="366"/>
      <c r="AD512" s="366"/>
      <c r="AE512" s="366"/>
      <c r="AF512" s="366"/>
      <c r="AG512" s="366"/>
      <c r="AH512" s="366"/>
      <c r="AI512" s="366"/>
      <c r="AJ512" s="366"/>
      <c r="AK512" s="366"/>
    </row>
  </sheetData>
  <sheetProtection/>
  <mergeCells count="62">
    <mergeCell ref="A232:J232"/>
    <mergeCell ref="A234:F235"/>
    <mergeCell ref="L50:M50"/>
    <mergeCell ref="A54:J55"/>
    <mergeCell ref="A115:J116"/>
    <mergeCell ref="A117:A118"/>
    <mergeCell ref="B117:B118"/>
    <mergeCell ref="C117:C118"/>
    <mergeCell ref="D117:D118"/>
    <mergeCell ref="H117:H118"/>
    <mergeCell ref="I117:I118"/>
    <mergeCell ref="J117:J118"/>
    <mergeCell ref="F48:F49"/>
    <mergeCell ref="G48:G49"/>
    <mergeCell ref="H48:H49"/>
    <mergeCell ref="I48:I49"/>
    <mergeCell ref="J42:K42"/>
    <mergeCell ref="L42:M42"/>
    <mergeCell ref="J43:K43"/>
    <mergeCell ref="L43:M43"/>
    <mergeCell ref="A46:M46"/>
    <mergeCell ref="A48:A49"/>
    <mergeCell ref="B48:B49"/>
    <mergeCell ref="C48:C49"/>
    <mergeCell ref="D48:D49"/>
    <mergeCell ref="E48:E49"/>
    <mergeCell ref="J39:K39"/>
    <mergeCell ref="L39:M39"/>
    <mergeCell ref="J40:K40"/>
    <mergeCell ref="L40:M40"/>
    <mergeCell ref="J41:K41"/>
    <mergeCell ref="L41:M41"/>
    <mergeCell ref="K48:K49"/>
    <mergeCell ref="L48:M49"/>
    <mergeCell ref="G36:G37"/>
    <mergeCell ref="H36:H37"/>
    <mergeCell ref="J36:K37"/>
    <mergeCell ref="L36:M37"/>
    <mergeCell ref="J38:K38"/>
    <mergeCell ref="L38:M38"/>
    <mergeCell ref="A36:A37"/>
    <mergeCell ref="B36:B37"/>
    <mergeCell ref="C36:C37"/>
    <mergeCell ref="D36:D37"/>
    <mergeCell ref="E36:E37"/>
    <mergeCell ref="F36:F37"/>
    <mergeCell ref="J8:J9"/>
    <mergeCell ref="L8:L9"/>
    <mergeCell ref="M8:M9"/>
    <mergeCell ref="N8:N9"/>
    <mergeCell ref="A32:N32"/>
    <mergeCell ref="A34:M34"/>
    <mergeCell ref="A1:N4"/>
    <mergeCell ref="A6:N6"/>
    <mergeCell ref="A8:A9"/>
    <mergeCell ref="B8:B9"/>
    <mergeCell ref="C8:C9"/>
    <mergeCell ref="D8:D9"/>
    <mergeCell ref="E8:E9"/>
    <mergeCell ref="F8:F9"/>
    <mergeCell ref="G8:G9"/>
    <mergeCell ref="H8:H9"/>
  </mergeCells>
  <printOptions/>
  <pageMargins left="0.7" right="0.7" top="0.75" bottom="0.75" header="0.3" footer="0.3"/>
  <pageSetup orientation="portrait" paperSize="9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1.57421875" style="0" customWidth="1"/>
    <col min="2" max="2" width="35.28125" style="0" customWidth="1"/>
    <col min="3" max="3" width="15.421875" style="0" customWidth="1"/>
    <col min="4" max="4" width="17.8515625" style="0" customWidth="1"/>
    <col min="5" max="5" width="16.7109375" style="5" customWidth="1"/>
    <col min="6" max="6" width="15.7109375" style="0" customWidth="1"/>
  </cols>
  <sheetData>
    <row r="2" ht="15.75">
      <c r="B2" s="6" t="s">
        <v>40</v>
      </c>
    </row>
    <row r="3" ht="12.75">
      <c r="B3" s="7" t="s">
        <v>202</v>
      </c>
    </row>
    <row r="6" spans="1:6" ht="22.5">
      <c r="A6" s="835" t="s">
        <v>45</v>
      </c>
      <c r="B6" s="835" t="s">
        <v>1</v>
      </c>
      <c r="C6" s="835" t="s">
        <v>2</v>
      </c>
      <c r="D6" s="12" t="s">
        <v>46</v>
      </c>
      <c r="E6" s="835" t="s">
        <v>4</v>
      </c>
      <c r="F6" s="835" t="s">
        <v>5</v>
      </c>
    </row>
    <row r="7" spans="1:6" ht="13.5" thickBot="1">
      <c r="A7" s="836"/>
      <c r="B7" s="836"/>
      <c r="C7" s="836"/>
      <c r="D7" s="13" t="s">
        <v>47</v>
      </c>
      <c r="E7" s="836"/>
      <c r="F7" s="836"/>
    </row>
    <row r="8" spans="1:6" ht="12.75">
      <c r="A8" s="2">
        <v>1</v>
      </c>
      <c r="B8" s="3" t="s">
        <v>176</v>
      </c>
      <c r="C8" s="3" t="s">
        <v>7</v>
      </c>
      <c r="D8" s="26">
        <v>173.46</v>
      </c>
      <c r="E8" s="4">
        <v>37172</v>
      </c>
      <c r="F8" s="23" t="s">
        <v>12</v>
      </c>
    </row>
    <row r="9" spans="1:6" ht="12.75">
      <c r="A9" s="2">
        <v>2</v>
      </c>
      <c r="B9" s="3" t="s">
        <v>90</v>
      </c>
      <c r="C9" s="3" t="s">
        <v>75</v>
      </c>
      <c r="D9" s="26">
        <v>15</v>
      </c>
      <c r="E9" s="2" t="s">
        <v>177</v>
      </c>
      <c r="F9" s="23" t="s">
        <v>31</v>
      </c>
    </row>
    <row r="10" spans="1:6" ht="12.75">
      <c r="A10" s="2">
        <v>3</v>
      </c>
      <c r="B10" s="3" t="s">
        <v>178</v>
      </c>
      <c r="C10" s="3" t="s">
        <v>7</v>
      </c>
      <c r="D10" s="26">
        <v>24</v>
      </c>
      <c r="E10" s="2" t="s">
        <v>179</v>
      </c>
      <c r="F10" s="23" t="s">
        <v>12</v>
      </c>
    </row>
    <row r="11" spans="1:6" ht="12.75">
      <c r="A11" s="2">
        <v>4</v>
      </c>
      <c r="B11" s="3" t="s">
        <v>180</v>
      </c>
      <c r="C11" s="3" t="s">
        <v>7</v>
      </c>
      <c r="D11" s="26">
        <v>48</v>
      </c>
      <c r="E11" s="4">
        <v>37288</v>
      </c>
      <c r="F11" s="23" t="s">
        <v>130</v>
      </c>
    </row>
    <row r="12" spans="1:6" ht="12.75">
      <c r="A12" s="2">
        <v>5</v>
      </c>
      <c r="B12" s="3" t="s">
        <v>181</v>
      </c>
      <c r="C12" s="3" t="s">
        <v>75</v>
      </c>
      <c r="D12" s="26">
        <v>45</v>
      </c>
      <c r="E12" s="4">
        <v>37288</v>
      </c>
      <c r="F12" s="23" t="s">
        <v>31</v>
      </c>
    </row>
    <row r="13" spans="1:6" ht="12.75">
      <c r="A13" s="2">
        <v>6</v>
      </c>
      <c r="B13" s="3" t="s">
        <v>27</v>
      </c>
      <c r="C13" s="3" t="s">
        <v>75</v>
      </c>
      <c r="D13" s="26">
        <v>287.87</v>
      </c>
      <c r="E13" s="2" t="s">
        <v>182</v>
      </c>
      <c r="F13" s="23" t="s">
        <v>130</v>
      </c>
    </row>
    <row r="14" spans="1:6" ht="12.75">
      <c r="A14" s="2">
        <v>7</v>
      </c>
      <c r="B14" s="3" t="s">
        <v>10</v>
      </c>
      <c r="C14" s="3" t="s">
        <v>75</v>
      </c>
      <c r="D14" s="26">
        <v>40</v>
      </c>
      <c r="E14" s="2" t="s">
        <v>183</v>
      </c>
      <c r="F14" s="23" t="s">
        <v>9</v>
      </c>
    </row>
    <row r="15" spans="1:6" ht="20.25">
      <c r="A15" s="2">
        <v>8</v>
      </c>
      <c r="B15" s="3" t="s">
        <v>184</v>
      </c>
      <c r="C15" s="3" t="s">
        <v>185</v>
      </c>
      <c r="D15" s="26">
        <v>150</v>
      </c>
      <c r="E15" s="2" t="s">
        <v>186</v>
      </c>
      <c r="F15" s="23" t="s">
        <v>187</v>
      </c>
    </row>
    <row r="16" spans="1:6" ht="12.75">
      <c r="A16" s="2">
        <v>9</v>
      </c>
      <c r="B16" s="3" t="s">
        <v>188</v>
      </c>
      <c r="C16" s="3" t="s">
        <v>7</v>
      </c>
      <c r="D16" s="26">
        <v>24</v>
      </c>
      <c r="E16" s="4">
        <v>37473</v>
      </c>
      <c r="F16" s="23" t="s">
        <v>130</v>
      </c>
    </row>
    <row r="17" spans="1:6" ht="12.75">
      <c r="A17" s="2">
        <v>10</v>
      </c>
      <c r="B17" s="3" t="s">
        <v>189</v>
      </c>
      <c r="C17" s="3" t="s">
        <v>190</v>
      </c>
      <c r="D17" s="26">
        <v>360</v>
      </c>
      <c r="E17" s="4">
        <v>37352</v>
      </c>
      <c r="F17" s="23" t="s">
        <v>130</v>
      </c>
    </row>
    <row r="18" spans="1:6" ht="12.75">
      <c r="A18" s="2">
        <v>11</v>
      </c>
      <c r="B18" s="3" t="s">
        <v>191</v>
      </c>
      <c r="C18" s="3" t="s">
        <v>7</v>
      </c>
      <c r="D18" s="26">
        <v>50</v>
      </c>
      <c r="E18" s="4">
        <v>37443</v>
      </c>
      <c r="F18" s="23" t="s">
        <v>130</v>
      </c>
    </row>
    <row r="19" spans="1:6" ht="12.75">
      <c r="A19" s="2">
        <v>12</v>
      </c>
      <c r="B19" s="3" t="s">
        <v>192</v>
      </c>
      <c r="C19" s="3" t="s">
        <v>7</v>
      </c>
      <c r="D19" s="26">
        <v>3.3</v>
      </c>
      <c r="E19" s="2" t="s">
        <v>193</v>
      </c>
      <c r="F19" s="23" t="s">
        <v>9</v>
      </c>
    </row>
    <row r="20" spans="1:6" ht="12.75">
      <c r="A20" s="2">
        <v>13</v>
      </c>
      <c r="B20" s="3" t="s">
        <v>63</v>
      </c>
      <c r="C20" s="3" t="s">
        <v>194</v>
      </c>
      <c r="D20" s="26">
        <v>140</v>
      </c>
      <c r="E20" s="2" t="s">
        <v>195</v>
      </c>
      <c r="F20" s="23" t="s">
        <v>31</v>
      </c>
    </row>
    <row r="21" spans="1:6" ht="12.75">
      <c r="A21" s="2">
        <v>14</v>
      </c>
      <c r="B21" s="3" t="s">
        <v>196</v>
      </c>
      <c r="C21" s="3" t="s">
        <v>7</v>
      </c>
      <c r="D21" s="26">
        <v>30</v>
      </c>
      <c r="E21" s="2" t="s">
        <v>197</v>
      </c>
      <c r="F21" s="23" t="s">
        <v>130</v>
      </c>
    </row>
    <row r="22" spans="1:6" ht="12.75">
      <c r="A22" s="2">
        <v>15</v>
      </c>
      <c r="B22" s="3" t="s">
        <v>198</v>
      </c>
      <c r="C22" s="3" t="s">
        <v>7</v>
      </c>
      <c r="D22" s="26">
        <v>10</v>
      </c>
      <c r="E22" s="4">
        <v>37383</v>
      </c>
      <c r="F22" s="23" t="s">
        <v>31</v>
      </c>
    </row>
    <row r="23" spans="1:6" ht="12.75">
      <c r="A23" s="2">
        <v>16</v>
      </c>
      <c r="B23" s="3" t="s">
        <v>199</v>
      </c>
      <c r="C23" s="3" t="s">
        <v>7</v>
      </c>
      <c r="D23" s="26">
        <v>16</v>
      </c>
      <c r="E23" s="2" t="s">
        <v>200</v>
      </c>
      <c r="F23" s="23" t="s">
        <v>9</v>
      </c>
    </row>
    <row r="24" spans="1:6" ht="12.75">
      <c r="A24" s="2"/>
      <c r="B24" s="23" t="s">
        <v>148</v>
      </c>
      <c r="C24" s="3" t="s">
        <v>149</v>
      </c>
      <c r="D24" s="2" t="s">
        <v>201</v>
      </c>
      <c r="E24" s="2"/>
      <c r="F24" s="23"/>
    </row>
    <row r="25" spans="1:6" ht="13.5" thickBot="1">
      <c r="A25" s="14"/>
      <c r="B25" s="15" t="s">
        <v>36</v>
      </c>
      <c r="C25" s="15"/>
      <c r="D25" s="17">
        <v>1555.11</v>
      </c>
      <c r="E25" s="18"/>
      <c r="F25" s="29"/>
    </row>
    <row r="26" ht="13.5" thickTop="1"/>
    <row r="27" spans="2:3" ht="12.75">
      <c r="B27" s="840" t="s">
        <v>152</v>
      </c>
      <c r="C27" s="840"/>
    </row>
    <row r="29" spans="1:2" ht="12.75">
      <c r="A29" s="9" t="s">
        <v>9</v>
      </c>
      <c r="B29" s="9" t="s">
        <v>42</v>
      </c>
    </row>
    <row r="30" spans="1:2" ht="12.75">
      <c r="A30" s="9" t="s">
        <v>12</v>
      </c>
      <c r="B30" s="9" t="s">
        <v>43</v>
      </c>
    </row>
    <row r="31" spans="1:2" ht="12.75">
      <c r="A31" s="9" t="s">
        <v>52</v>
      </c>
      <c r="B31" s="9" t="s">
        <v>70</v>
      </c>
    </row>
    <row r="32" spans="1:2" ht="12.75">
      <c r="A32" s="9" t="s">
        <v>31</v>
      </c>
      <c r="B32" s="9" t="s">
        <v>44</v>
      </c>
    </row>
  </sheetData>
  <sheetProtection/>
  <mergeCells count="6">
    <mergeCell ref="F6:F7"/>
    <mergeCell ref="B27:C27"/>
    <mergeCell ref="A6:A7"/>
    <mergeCell ref="B6:B7"/>
    <mergeCell ref="C6:C7"/>
    <mergeCell ref="E6:E7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15.140625" style="0" customWidth="1"/>
    <col min="2" max="2" width="40.28125" style="0" customWidth="1"/>
    <col min="3" max="3" width="17.421875" style="0" customWidth="1"/>
    <col min="4" max="4" width="18.7109375" style="0" customWidth="1"/>
    <col min="5" max="5" width="15.140625" style="5" customWidth="1"/>
    <col min="6" max="6" width="17.00390625" style="0" customWidth="1"/>
  </cols>
  <sheetData>
    <row r="2" ht="15.75">
      <c r="B2" s="6" t="s">
        <v>40</v>
      </c>
    </row>
    <row r="3" ht="12.75">
      <c r="B3" s="7" t="s">
        <v>172</v>
      </c>
    </row>
    <row r="6" spans="1:6" ht="22.5">
      <c r="A6" s="835" t="s">
        <v>45</v>
      </c>
      <c r="B6" s="835" t="s">
        <v>1</v>
      </c>
      <c r="C6" s="835" t="s">
        <v>2</v>
      </c>
      <c r="D6" s="12" t="s">
        <v>46</v>
      </c>
      <c r="E6" s="835" t="s">
        <v>4</v>
      </c>
      <c r="F6" s="835" t="s">
        <v>5</v>
      </c>
    </row>
    <row r="7" spans="1:6" ht="13.5" thickBot="1">
      <c r="A7" s="836"/>
      <c r="B7" s="836"/>
      <c r="C7" s="836"/>
      <c r="D7" s="13" t="s">
        <v>47</v>
      </c>
      <c r="E7" s="836"/>
      <c r="F7" s="836"/>
    </row>
    <row r="8" spans="1:6" ht="12.75">
      <c r="A8" s="2">
        <v>1</v>
      </c>
      <c r="B8" s="3" t="s">
        <v>153</v>
      </c>
      <c r="C8" s="3" t="s">
        <v>7</v>
      </c>
      <c r="D8" s="26">
        <v>8</v>
      </c>
      <c r="E8" s="4">
        <v>36718</v>
      </c>
      <c r="F8" s="23" t="s">
        <v>130</v>
      </c>
    </row>
    <row r="9" spans="1:6" ht="12.75">
      <c r="A9" s="2">
        <v>2</v>
      </c>
      <c r="B9" s="3" t="s">
        <v>137</v>
      </c>
      <c r="C9" s="3" t="s">
        <v>7</v>
      </c>
      <c r="D9" s="26">
        <v>50</v>
      </c>
      <c r="E9" s="2" t="s">
        <v>154</v>
      </c>
      <c r="F9" s="23" t="s">
        <v>12</v>
      </c>
    </row>
    <row r="10" spans="1:6" ht="12.75">
      <c r="A10" s="2">
        <v>3</v>
      </c>
      <c r="B10" s="3" t="s">
        <v>155</v>
      </c>
      <c r="C10" s="3" t="s">
        <v>7</v>
      </c>
      <c r="D10" s="26">
        <v>5</v>
      </c>
      <c r="E10" s="4">
        <v>36872</v>
      </c>
      <c r="F10" s="23" t="s">
        <v>156</v>
      </c>
    </row>
    <row r="11" spans="1:6" ht="12.75">
      <c r="A11" s="2">
        <v>4</v>
      </c>
      <c r="B11" s="3" t="s">
        <v>157</v>
      </c>
      <c r="C11" s="3" t="s">
        <v>7</v>
      </c>
      <c r="D11" s="26">
        <v>7.5</v>
      </c>
      <c r="E11" s="2" t="s">
        <v>158</v>
      </c>
      <c r="F11" s="23" t="s">
        <v>159</v>
      </c>
    </row>
    <row r="12" spans="1:6" ht="12.75">
      <c r="A12" s="2">
        <v>5</v>
      </c>
      <c r="B12" s="3" t="s">
        <v>160</v>
      </c>
      <c r="C12" s="3" t="s">
        <v>75</v>
      </c>
      <c r="D12" s="26">
        <v>12.58</v>
      </c>
      <c r="E12" s="4">
        <v>37228</v>
      </c>
      <c r="F12" s="23" t="s">
        <v>31</v>
      </c>
    </row>
    <row r="13" spans="1:6" ht="12.75">
      <c r="A13" s="839">
        <v>6</v>
      </c>
      <c r="B13" s="837" t="s">
        <v>161</v>
      </c>
      <c r="C13" s="3" t="s">
        <v>7</v>
      </c>
      <c r="D13" s="838">
        <v>150</v>
      </c>
      <c r="E13" s="839" t="s">
        <v>163</v>
      </c>
      <c r="F13" s="842" t="s">
        <v>164</v>
      </c>
    </row>
    <row r="14" spans="1:6" ht="12.75">
      <c r="A14" s="839"/>
      <c r="B14" s="837"/>
      <c r="C14" s="3" t="s">
        <v>162</v>
      </c>
      <c r="D14" s="838"/>
      <c r="E14" s="839"/>
      <c r="F14" s="842"/>
    </row>
    <row r="15" spans="1:6" ht="12.75">
      <c r="A15" s="2">
        <v>7</v>
      </c>
      <c r="B15" s="3" t="s">
        <v>63</v>
      </c>
      <c r="C15" s="3" t="s">
        <v>75</v>
      </c>
      <c r="D15" s="26">
        <v>119.21</v>
      </c>
      <c r="E15" s="2" t="s">
        <v>165</v>
      </c>
      <c r="F15" s="23" t="s">
        <v>9</v>
      </c>
    </row>
    <row r="16" spans="1:6" ht="12.75">
      <c r="A16" s="2">
        <v>8</v>
      </c>
      <c r="B16" s="3" t="s">
        <v>166</v>
      </c>
      <c r="C16" s="3" t="s">
        <v>7</v>
      </c>
      <c r="D16" s="26">
        <v>48</v>
      </c>
      <c r="E16" s="2" t="s">
        <v>167</v>
      </c>
      <c r="F16" s="23" t="s">
        <v>168</v>
      </c>
    </row>
    <row r="17" spans="1:6" ht="12.75">
      <c r="A17" s="2">
        <v>9</v>
      </c>
      <c r="B17" s="3" t="s">
        <v>92</v>
      </c>
      <c r="C17" s="3" t="s">
        <v>169</v>
      </c>
      <c r="D17" s="26">
        <v>234</v>
      </c>
      <c r="E17" s="2" t="s">
        <v>170</v>
      </c>
      <c r="F17" s="23" t="s">
        <v>12</v>
      </c>
    </row>
    <row r="18" spans="1:6" ht="12.75">
      <c r="A18" s="2"/>
      <c r="B18" s="23" t="s">
        <v>148</v>
      </c>
      <c r="C18" s="3" t="s">
        <v>149</v>
      </c>
      <c r="D18" s="2" t="s">
        <v>171</v>
      </c>
      <c r="E18" s="2"/>
      <c r="F18" s="23"/>
    </row>
    <row r="19" spans="1:6" ht="13.5" thickBot="1">
      <c r="A19" s="28"/>
      <c r="B19" s="15" t="s">
        <v>36</v>
      </c>
      <c r="C19" s="16"/>
      <c r="D19" s="17">
        <v>717.2</v>
      </c>
      <c r="E19" s="18"/>
      <c r="F19" s="29"/>
    </row>
    <row r="20" ht="13.5" thickTop="1"/>
    <row r="21" spans="2:3" ht="12.75">
      <c r="B21" s="840" t="s">
        <v>152</v>
      </c>
      <c r="C21" s="840"/>
    </row>
    <row r="25" spans="1:2" ht="12.75">
      <c r="A25" s="9" t="s">
        <v>9</v>
      </c>
      <c r="B25" s="9" t="s">
        <v>42</v>
      </c>
    </row>
    <row r="26" spans="1:2" ht="12.75">
      <c r="A26" s="9" t="s">
        <v>12</v>
      </c>
      <c r="B26" s="9" t="s">
        <v>43</v>
      </c>
    </row>
    <row r="27" spans="1:2" ht="12.75">
      <c r="A27" s="9" t="s">
        <v>156</v>
      </c>
      <c r="B27" s="9" t="s">
        <v>173</v>
      </c>
    </row>
    <row r="28" spans="1:2" ht="12.75">
      <c r="A28" s="9" t="s">
        <v>52</v>
      </c>
      <c r="B28" s="9" t="s">
        <v>70</v>
      </c>
    </row>
    <row r="29" spans="1:3" ht="12.75">
      <c r="A29" s="9" t="s">
        <v>130</v>
      </c>
      <c r="B29" s="841" t="s">
        <v>131</v>
      </c>
      <c r="C29" s="841"/>
    </row>
    <row r="30" spans="1:2" ht="12.75">
      <c r="A30" s="9" t="s">
        <v>174</v>
      </c>
      <c r="B30" s="9" t="s">
        <v>175</v>
      </c>
    </row>
  </sheetData>
  <sheetProtection/>
  <mergeCells count="12">
    <mergeCell ref="A6:A7"/>
    <mergeCell ref="B6:B7"/>
    <mergeCell ref="C6:C7"/>
    <mergeCell ref="E6:E7"/>
    <mergeCell ref="B21:C21"/>
    <mergeCell ref="B29:C29"/>
    <mergeCell ref="F6:F7"/>
    <mergeCell ref="A13:A14"/>
    <mergeCell ref="B13:B14"/>
    <mergeCell ref="D13:D14"/>
    <mergeCell ref="E13:E14"/>
    <mergeCell ref="F13:F14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24"/>
  <sheetViews>
    <sheetView zoomScalePageLayoutView="0" workbookViewId="0" topLeftCell="A1">
      <selection activeCell="C30" sqref="C30"/>
    </sheetView>
  </sheetViews>
  <sheetFormatPr defaultColWidth="9.140625" defaultRowHeight="12.75"/>
  <cols>
    <col min="2" max="2" width="30.140625" style="0" customWidth="1"/>
    <col min="3" max="3" width="23.57421875" style="0" customWidth="1"/>
    <col min="4" max="4" width="14.140625" style="0" customWidth="1"/>
    <col min="5" max="5" width="18.421875" style="5" customWidth="1"/>
    <col min="6" max="6" width="12.00390625" style="0" customWidth="1"/>
  </cols>
  <sheetData>
    <row r="2" ht="15.75">
      <c r="B2" s="6" t="s">
        <v>40</v>
      </c>
    </row>
    <row r="3" ht="12.75">
      <c r="B3" s="7" t="s">
        <v>151</v>
      </c>
    </row>
    <row r="6" spans="1:6" ht="22.5">
      <c r="A6" s="835" t="s">
        <v>0</v>
      </c>
      <c r="B6" s="835" t="s">
        <v>1</v>
      </c>
      <c r="C6" s="835" t="s">
        <v>2</v>
      </c>
      <c r="D6" s="12" t="s">
        <v>46</v>
      </c>
      <c r="E6" s="835" t="s">
        <v>4</v>
      </c>
      <c r="F6" s="835" t="s">
        <v>5</v>
      </c>
    </row>
    <row r="7" spans="1:6" ht="13.5" thickBot="1">
      <c r="A7" s="836"/>
      <c r="B7" s="836"/>
      <c r="C7" s="836"/>
      <c r="D7" s="13" t="s">
        <v>47</v>
      </c>
      <c r="E7" s="836"/>
      <c r="F7" s="836"/>
    </row>
    <row r="8" spans="1:6" ht="12.75">
      <c r="A8" s="2">
        <v>1</v>
      </c>
      <c r="B8" s="23" t="s">
        <v>132</v>
      </c>
      <c r="C8" s="3" t="s">
        <v>7</v>
      </c>
      <c r="D8" s="2">
        <v>3.26</v>
      </c>
      <c r="E8" s="2" t="s">
        <v>133</v>
      </c>
      <c r="F8" s="23" t="s">
        <v>9</v>
      </c>
    </row>
    <row r="9" spans="1:6" ht="12.75">
      <c r="A9" s="2">
        <v>2</v>
      </c>
      <c r="B9" s="23" t="s">
        <v>134</v>
      </c>
      <c r="C9" s="3" t="s">
        <v>7</v>
      </c>
      <c r="D9" s="2">
        <v>175</v>
      </c>
      <c r="E9" s="2" t="s">
        <v>135</v>
      </c>
      <c r="F9" s="23" t="s">
        <v>136</v>
      </c>
    </row>
    <row r="10" spans="1:6" ht="12.75">
      <c r="A10" s="2">
        <v>3</v>
      </c>
      <c r="B10" s="23" t="s">
        <v>137</v>
      </c>
      <c r="C10" s="3" t="s">
        <v>138</v>
      </c>
      <c r="D10" s="2">
        <v>50</v>
      </c>
      <c r="E10" s="2" t="s">
        <v>139</v>
      </c>
      <c r="F10" s="23" t="s">
        <v>12</v>
      </c>
    </row>
    <row r="11" spans="1:6" ht="12.75">
      <c r="A11" s="2">
        <v>4</v>
      </c>
      <c r="B11" s="23" t="s">
        <v>22</v>
      </c>
      <c r="C11" s="3" t="s">
        <v>75</v>
      </c>
      <c r="D11" s="2">
        <v>89.6</v>
      </c>
      <c r="E11" s="2" t="s">
        <v>140</v>
      </c>
      <c r="F11" s="23" t="s">
        <v>9</v>
      </c>
    </row>
    <row r="12" spans="1:6" ht="12.75">
      <c r="A12" s="2">
        <v>5</v>
      </c>
      <c r="B12" s="23" t="s">
        <v>141</v>
      </c>
      <c r="C12" s="3" t="s">
        <v>7</v>
      </c>
      <c r="D12" s="2">
        <v>24</v>
      </c>
      <c r="E12" s="4">
        <v>36527</v>
      </c>
      <c r="F12" s="23" t="s">
        <v>31</v>
      </c>
    </row>
    <row r="13" spans="1:6" ht="12.75">
      <c r="A13" s="2">
        <v>6</v>
      </c>
      <c r="B13" s="23" t="s">
        <v>115</v>
      </c>
      <c r="C13" s="3" t="s">
        <v>75</v>
      </c>
      <c r="D13" s="2">
        <v>20</v>
      </c>
      <c r="E13" s="2" t="s">
        <v>142</v>
      </c>
      <c r="F13" s="23" t="s">
        <v>31</v>
      </c>
    </row>
    <row r="14" spans="1:6" ht="12.75">
      <c r="A14" s="2">
        <v>7</v>
      </c>
      <c r="B14" s="23" t="s">
        <v>84</v>
      </c>
      <c r="C14" s="3" t="s">
        <v>75</v>
      </c>
      <c r="D14" s="2">
        <v>15</v>
      </c>
      <c r="E14" s="2" t="s">
        <v>143</v>
      </c>
      <c r="F14" s="23" t="s">
        <v>31</v>
      </c>
    </row>
    <row r="15" spans="1:6" ht="12.75">
      <c r="A15" s="2">
        <v>8</v>
      </c>
      <c r="B15" s="23" t="s">
        <v>144</v>
      </c>
      <c r="C15" s="3" t="s">
        <v>7</v>
      </c>
      <c r="D15" s="2">
        <v>10.2</v>
      </c>
      <c r="E15" s="2" t="s">
        <v>145</v>
      </c>
      <c r="F15" s="23" t="s">
        <v>12</v>
      </c>
    </row>
    <row r="16" spans="1:6" ht="12.75">
      <c r="A16" s="2">
        <v>9</v>
      </c>
      <c r="B16" s="23" t="s">
        <v>146</v>
      </c>
      <c r="C16" s="3" t="s">
        <v>7</v>
      </c>
      <c r="D16" s="2">
        <v>150</v>
      </c>
      <c r="E16" s="2" t="s">
        <v>147</v>
      </c>
      <c r="F16" s="23" t="s">
        <v>12</v>
      </c>
    </row>
    <row r="17" spans="1:6" ht="12.75">
      <c r="A17" s="2"/>
      <c r="B17" s="23" t="s">
        <v>148</v>
      </c>
      <c r="C17" s="3" t="s">
        <v>149</v>
      </c>
      <c r="D17" s="2" t="s">
        <v>150</v>
      </c>
      <c r="E17" s="2"/>
      <c r="F17" s="23"/>
    </row>
    <row r="18" spans="1:6" ht="13.5" thickBot="1">
      <c r="A18" s="21"/>
      <c r="B18" s="15" t="s">
        <v>36</v>
      </c>
      <c r="C18" s="16"/>
      <c r="D18" s="17">
        <v>630.31</v>
      </c>
      <c r="E18" s="21"/>
      <c r="F18" s="25"/>
    </row>
    <row r="19" ht="13.5" thickTop="1"/>
    <row r="20" spans="2:3" ht="12.75">
      <c r="B20" s="840" t="s">
        <v>152</v>
      </c>
      <c r="C20" s="840"/>
    </row>
    <row r="22" spans="1:2" ht="12.75">
      <c r="A22" s="9" t="s">
        <v>9</v>
      </c>
      <c r="B22" s="9" t="s">
        <v>42</v>
      </c>
    </row>
    <row r="23" spans="1:2" ht="12.75">
      <c r="A23" s="9" t="s">
        <v>12</v>
      </c>
      <c r="B23" s="9" t="s">
        <v>43</v>
      </c>
    </row>
    <row r="24" spans="1:2" ht="12.75">
      <c r="A24" s="9" t="s">
        <v>31</v>
      </c>
      <c r="B24" s="9" t="s">
        <v>44</v>
      </c>
    </row>
  </sheetData>
  <sheetProtection/>
  <mergeCells count="6">
    <mergeCell ref="F6:F7"/>
    <mergeCell ref="B20:C20"/>
    <mergeCell ref="A6:A7"/>
    <mergeCell ref="B6:B7"/>
    <mergeCell ref="C6:C7"/>
    <mergeCell ref="E6:E7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18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13.421875" style="0" customWidth="1"/>
    <col min="2" max="2" width="28.7109375" style="0" customWidth="1"/>
    <col min="3" max="3" width="16.421875" style="0" customWidth="1"/>
    <col min="4" max="4" width="14.7109375" style="0" customWidth="1"/>
    <col min="5" max="5" width="13.28125" style="0" customWidth="1"/>
    <col min="6" max="6" width="16.57421875" style="0" customWidth="1"/>
  </cols>
  <sheetData>
    <row r="2" ht="15.75">
      <c r="B2" s="6" t="s">
        <v>40</v>
      </c>
    </row>
    <row r="3" ht="12.75">
      <c r="B3" s="7" t="s">
        <v>129</v>
      </c>
    </row>
    <row r="4" ht="12.75">
      <c r="B4" s="7"/>
    </row>
    <row r="6" spans="1:6" ht="22.5">
      <c r="A6" s="835" t="s">
        <v>0</v>
      </c>
      <c r="B6" s="835" t="s">
        <v>1</v>
      </c>
      <c r="C6" s="835" t="s">
        <v>2</v>
      </c>
      <c r="D6" s="12" t="s">
        <v>46</v>
      </c>
      <c r="E6" s="835" t="s">
        <v>4</v>
      </c>
      <c r="F6" s="835" t="s">
        <v>5</v>
      </c>
    </row>
    <row r="7" spans="1:6" ht="13.5" thickBot="1">
      <c r="A7" s="836"/>
      <c r="B7" s="836"/>
      <c r="C7" s="836"/>
      <c r="D7" s="13" t="s">
        <v>47</v>
      </c>
      <c r="E7" s="836"/>
      <c r="F7" s="836"/>
    </row>
    <row r="8" spans="1:6" ht="12.75">
      <c r="A8" s="22">
        <v>1</v>
      </c>
      <c r="B8" s="3" t="s">
        <v>122</v>
      </c>
      <c r="C8" s="3" t="s">
        <v>7</v>
      </c>
      <c r="D8" s="2">
        <v>20</v>
      </c>
      <c r="E8" s="4">
        <v>36137</v>
      </c>
      <c r="F8" s="2" t="s">
        <v>9</v>
      </c>
    </row>
    <row r="9" spans="1:6" ht="12.75">
      <c r="A9" s="2">
        <v>2</v>
      </c>
      <c r="B9" s="3" t="s">
        <v>123</v>
      </c>
      <c r="C9" s="3" t="s">
        <v>7</v>
      </c>
      <c r="D9" s="2">
        <v>120</v>
      </c>
      <c r="E9" s="2" t="s">
        <v>124</v>
      </c>
      <c r="F9" s="2" t="s">
        <v>125</v>
      </c>
    </row>
    <row r="10" spans="1:6" ht="12.75">
      <c r="A10" s="2">
        <v>3</v>
      </c>
      <c r="B10" s="3" t="s">
        <v>123</v>
      </c>
      <c r="C10" s="3" t="s">
        <v>24</v>
      </c>
      <c r="D10" s="2">
        <v>80</v>
      </c>
      <c r="E10" s="2" t="s">
        <v>124</v>
      </c>
      <c r="F10" s="2" t="s">
        <v>125</v>
      </c>
    </row>
    <row r="11" spans="1:6" ht="12.75">
      <c r="A11" s="2">
        <v>4</v>
      </c>
      <c r="B11" s="3" t="s">
        <v>126</v>
      </c>
      <c r="C11" s="3" t="s">
        <v>7</v>
      </c>
      <c r="D11" s="2">
        <v>8</v>
      </c>
      <c r="E11" s="2" t="s">
        <v>127</v>
      </c>
      <c r="F11" s="2" t="s">
        <v>9</v>
      </c>
    </row>
    <row r="12" spans="1:6" ht="12.75">
      <c r="A12" s="2">
        <v>5</v>
      </c>
      <c r="B12" s="3" t="s">
        <v>13</v>
      </c>
      <c r="C12" s="3" t="s">
        <v>75</v>
      </c>
      <c r="D12" s="2">
        <v>30</v>
      </c>
      <c r="E12" s="2" t="s">
        <v>128</v>
      </c>
      <c r="F12" s="2" t="s">
        <v>94</v>
      </c>
    </row>
    <row r="13" spans="1:6" ht="13.5" thickBot="1">
      <c r="A13" s="17"/>
      <c r="B13" s="15" t="s">
        <v>36</v>
      </c>
      <c r="C13" s="16"/>
      <c r="D13" s="17">
        <v>258</v>
      </c>
      <c r="E13" s="17"/>
      <c r="F13" s="17"/>
    </row>
    <row r="14" ht="13.5" thickTop="1"/>
    <row r="15" spans="1:2" ht="12.75">
      <c r="A15" s="9" t="s">
        <v>94</v>
      </c>
      <c r="B15" s="9" t="s">
        <v>99</v>
      </c>
    </row>
    <row r="16" spans="1:2" ht="12.75">
      <c r="A16" s="9" t="s">
        <v>9</v>
      </c>
      <c r="B16" s="9" t="s">
        <v>42</v>
      </c>
    </row>
    <row r="17" spans="1:2" ht="12.75">
      <c r="A17" s="9" t="s">
        <v>12</v>
      </c>
      <c r="B17" s="9" t="s">
        <v>43</v>
      </c>
    </row>
    <row r="18" spans="1:2" ht="25.5">
      <c r="A18" s="9" t="s">
        <v>130</v>
      </c>
      <c r="B18" s="9" t="s">
        <v>131</v>
      </c>
    </row>
  </sheetData>
  <sheetProtection/>
  <mergeCells count="5">
    <mergeCell ref="F6:F7"/>
    <mergeCell ref="A6:A7"/>
    <mergeCell ref="B6:B7"/>
    <mergeCell ref="C6:C7"/>
    <mergeCell ref="E6:E7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26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9.8515625" style="0" customWidth="1"/>
    <col min="2" max="2" width="38.28125" style="0" customWidth="1"/>
    <col min="3" max="3" width="19.8515625" style="0" customWidth="1"/>
    <col min="4" max="4" width="15.421875" style="0" customWidth="1"/>
    <col min="5" max="5" width="15.140625" style="0" customWidth="1"/>
    <col min="6" max="6" width="12.421875" style="0" customWidth="1"/>
  </cols>
  <sheetData>
    <row r="2" ht="15.75">
      <c r="B2" s="6" t="s">
        <v>40</v>
      </c>
    </row>
    <row r="3" ht="12.75">
      <c r="B3" s="7" t="s">
        <v>120</v>
      </c>
    </row>
    <row r="6" spans="1:6" ht="22.5">
      <c r="A6" s="835" t="s">
        <v>45</v>
      </c>
      <c r="B6" s="835" t="s">
        <v>1</v>
      </c>
      <c r="C6" s="835" t="s">
        <v>2</v>
      </c>
      <c r="D6" s="12" t="s">
        <v>46</v>
      </c>
      <c r="E6" s="835" t="s">
        <v>4</v>
      </c>
      <c r="F6" s="835" t="s">
        <v>5</v>
      </c>
    </row>
    <row r="7" spans="1:6" ht="13.5" thickBot="1">
      <c r="A7" s="836"/>
      <c r="B7" s="836"/>
      <c r="C7" s="836"/>
      <c r="D7" s="13" t="s">
        <v>47</v>
      </c>
      <c r="E7" s="836"/>
      <c r="F7" s="836"/>
    </row>
    <row r="8" spans="1:6" ht="12.75">
      <c r="A8" s="2">
        <v>1</v>
      </c>
      <c r="B8" s="3" t="s">
        <v>100</v>
      </c>
      <c r="C8" s="3" t="s">
        <v>7</v>
      </c>
      <c r="D8" s="2">
        <v>8</v>
      </c>
      <c r="E8" s="2" t="s">
        <v>101</v>
      </c>
      <c r="F8" s="2" t="s">
        <v>31</v>
      </c>
    </row>
    <row r="9" spans="1:6" ht="12.75">
      <c r="A9" s="2">
        <v>2</v>
      </c>
      <c r="B9" s="3" t="s">
        <v>102</v>
      </c>
      <c r="C9" s="3" t="s">
        <v>7</v>
      </c>
      <c r="D9" s="2">
        <v>7.4</v>
      </c>
      <c r="E9" s="2" t="s">
        <v>101</v>
      </c>
      <c r="F9" s="2" t="s">
        <v>31</v>
      </c>
    </row>
    <row r="10" spans="1:6" ht="12.75">
      <c r="A10" s="2">
        <v>3</v>
      </c>
      <c r="B10" s="3" t="s">
        <v>103</v>
      </c>
      <c r="C10" s="3" t="s">
        <v>7</v>
      </c>
      <c r="D10" s="2">
        <v>46.5</v>
      </c>
      <c r="E10" s="2" t="s">
        <v>104</v>
      </c>
      <c r="F10" s="2" t="s">
        <v>12</v>
      </c>
    </row>
    <row r="11" spans="1:6" ht="12.75">
      <c r="A11" s="2">
        <v>4</v>
      </c>
      <c r="B11" s="3" t="s">
        <v>103</v>
      </c>
      <c r="C11" s="3" t="s">
        <v>105</v>
      </c>
      <c r="D11" s="2">
        <v>93</v>
      </c>
      <c r="E11" s="2" t="s">
        <v>104</v>
      </c>
      <c r="F11" s="2" t="s">
        <v>12</v>
      </c>
    </row>
    <row r="12" spans="1:6" ht="12.75">
      <c r="A12" s="2">
        <v>5</v>
      </c>
      <c r="B12" s="3" t="s">
        <v>106</v>
      </c>
      <c r="C12" s="3" t="s">
        <v>7</v>
      </c>
      <c r="D12" s="2">
        <v>20</v>
      </c>
      <c r="E12" s="2" t="s">
        <v>107</v>
      </c>
      <c r="F12" s="2" t="s">
        <v>108</v>
      </c>
    </row>
    <row r="13" spans="1:6" ht="12.75">
      <c r="A13" s="2">
        <v>6</v>
      </c>
      <c r="B13" s="3" t="s">
        <v>109</v>
      </c>
      <c r="C13" s="3" t="s">
        <v>75</v>
      </c>
      <c r="D13" s="2">
        <v>3.01</v>
      </c>
      <c r="E13" s="2" t="s">
        <v>110</v>
      </c>
      <c r="F13" s="2" t="s">
        <v>52</v>
      </c>
    </row>
    <row r="14" spans="1:6" ht="12.75">
      <c r="A14" s="2">
        <v>7</v>
      </c>
      <c r="B14" s="3" t="s">
        <v>111</v>
      </c>
      <c r="C14" s="3" t="s">
        <v>75</v>
      </c>
      <c r="D14" s="2">
        <v>241.95</v>
      </c>
      <c r="E14" s="2" t="s">
        <v>112</v>
      </c>
      <c r="F14" s="2" t="s">
        <v>9</v>
      </c>
    </row>
    <row r="15" spans="1:6" ht="12.75">
      <c r="A15" s="2">
        <v>8</v>
      </c>
      <c r="B15" s="3" t="s">
        <v>113</v>
      </c>
      <c r="C15" s="3" t="s">
        <v>7</v>
      </c>
      <c r="D15" s="2">
        <v>10</v>
      </c>
      <c r="E15" s="2" t="s">
        <v>114</v>
      </c>
      <c r="F15" s="2" t="s">
        <v>52</v>
      </c>
    </row>
    <row r="16" spans="1:6" ht="12.75">
      <c r="A16" s="2">
        <v>9</v>
      </c>
      <c r="B16" s="3" t="s">
        <v>115</v>
      </c>
      <c r="C16" s="3" t="s">
        <v>7</v>
      </c>
      <c r="D16" s="2">
        <v>8</v>
      </c>
      <c r="E16" s="4">
        <v>35916</v>
      </c>
      <c r="F16" s="2" t="s">
        <v>31</v>
      </c>
    </row>
    <row r="17" spans="1:6" ht="12.75">
      <c r="A17" s="2">
        <v>10</v>
      </c>
      <c r="B17" s="3" t="s">
        <v>116</v>
      </c>
      <c r="C17" s="3" t="s">
        <v>75</v>
      </c>
      <c r="D17" s="2">
        <v>5</v>
      </c>
      <c r="E17" s="2" t="s">
        <v>117</v>
      </c>
      <c r="F17" s="2" t="s">
        <v>52</v>
      </c>
    </row>
    <row r="18" spans="1:6" ht="12.75">
      <c r="A18" s="2">
        <v>11</v>
      </c>
      <c r="B18" s="3" t="s">
        <v>118</v>
      </c>
      <c r="C18" s="3" t="s">
        <v>7</v>
      </c>
      <c r="D18" s="2">
        <v>9.5</v>
      </c>
      <c r="E18" s="4">
        <v>35830</v>
      </c>
      <c r="F18" s="2" t="s">
        <v>12</v>
      </c>
    </row>
    <row r="19" spans="1:6" ht="12.75">
      <c r="A19" s="2">
        <v>12</v>
      </c>
      <c r="B19" s="3" t="s">
        <v>121</v>
      </c>
      <c r="C19" s="3" t="s">
        <v>7</v>
      </c>
      <c r="D19" s="2">
        <v>10</v>
      </c>
      <c r="E19" s="2" t="s">
        <v>119</v>
      </c>
      <c r="F19" s="2" t="s">
        <v>12</v>
      </c>
    </row>
    <row r="20" spans="1:6" ht="13.5" thickBot="1">
      <c r="A20" s="17"/>
      <c r="B20" s="15" t="s">
        <v>36</v>
      </c>
      <c r="C20" s="16"/>
      <c r="D20" s="17">
        <v>462.36</v>
      </c>
      <c r="E20" s="21"/>
      <c r="F20" s="21"/>
    </row>
    <row r="21" ht="13.5" thickTop="1"/>
    <row r="22" spans="1:2" ht="12.75">
      <c r="A22" s="9" t="s">
        <v>9</v>
      </c>
      <c r="B22" s="9" t="s">
        <v>42</v>
      </c>
    </row>
    <row r="23" spans="1:2" ht="12.75">
      <c r="A23" s="9" t="s">
        <v>12</v>
      </c>
      <c r="B23" s="9" t="s">
        <v>43</v>
      </c>
    </row>
    <row r="24" spans="1:2" ht="12.75">
      <c r="A24" s="9" t="s">
        <v>52</v>
      </c>
      <c r="B24" s="9" t="s">
        <v>70</v>
      </c>
    </row>
    <row r="25" spans="1:2" ht="12.75">
      <c r="A25" s="9" t="s">
        <v>31</v>
      </c>
      <c r="B25" s="9" t="s">
        <v>44</v>
      </c>
    </row>
    <row r="26" spans="1:2" ht="12.75">
      <c r="A26" s="9" t="s">
        <v>72</v>
      </c>
      <c r="B26" s="9" t="s">
        <v>89</v>
      </c>
    </row>
  </sheetData>
  <sheetProtection/>
  <mergeCells count="5">
    <mergeCell ref="F6:F7"/>
    <mergeCell ref="A6:A7"/>
    <mergeCell ref="B6:B7"/>
    <mergeCell ref="C6:C7"/>
    <mergeCell ref="E6:E7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19"/>
  <sheetViews>
    <sheetView zoomScalePageLayoutView="0" workbookViewId="0" topLeftCell="A1">
      <selection activeCell="B32" sqref="B32"/>
    </sheetView>
  </sheetViews>
  <sheetFormatPr defaultColWidth="9.140625" defaultRowHeight="12.75"/>
  <cols>
    <col min="2" max="2" width="40.7109375" style="0" customWidth="1"/>
    <col min="3" max="3" width="16.57421875" style="0" customWidth="1"/>
    <col min="4" max="4" width="18.8515625" style="0" customWidth="1"/>
    <col min="5" max="5" width="11.421875" style="0" customWidth="1"/>
  </cols>
  <sheetData>
    <row r="2" ht="15.75">
      <c r="B2" s="6" t="s">
        <v>40</v>
      </c>
    </row>
    <row r="3" ht="12.75">
      <c r="B3" s="7" t="s">
        <v>98</v>
      </c>
    </row>
    <row r="6" spans="1:6" ht="22.5">
      <c r="A6" s="843" t="s">
        <v>45</v>
      </c>
      <c r="B6" s="843" t="s">
        <v>1</v>
      </c>
      <c r="C6" s="843" t="s">
        <v>2</v>
      </c>
      <c r="D6" s="1" t="s">
        <v>46</v>
      </c>
      <c r="E6" s="843" t="s">
        <v>4</v>
      </c>
      <c r="F6" s="843" t="s">
        <v>5</v>
      </c>
    </row>
    <row r="7" spans="1:6" ht="12.75">
      <c r="A7" s="843"/>
      <c r="B7" s="843"/>
      <c r="C7" s="843"/>
      <c r="D7" s="1" t="s">
        <v>47</v>
      </c>
      <c r="E7" s="843"/>
      <c r="F7" s="843"/>
    </row>
    <row r="8" spans="1:6" ht="12.75">
      <c r="A8" s="2">
        <v>1</v>
      </c>
      <c r="B8" s="3" t="s">
        <v>90</v>
      </c>
      <c r="C8" s="3" t="s">
        <v>7</v>
      </c>
      <c r="D8" s="2">
        <v>12</v>
      </c>
      <c r="E8" s="2" t="s">
        <v>91</v>
      </c>
      <c r="F8" s="2" t="s">
        <v>31</v>
      </c>
    </row>
    <row r="9" spans="1:6" ht="12.75">
      <c r="A9" s="2">
        <v>2</v>
      </c>
      <c r="B9" s="3" t="s">
        <v>92</v>
      </c>
      <c r="C9" s="3" t="s">
        <v>7</v>
      </c>
      <c r="D9" s="2">
        <v>45</v>
      </c>
      <c r="E9" s="4">
        <v>35134</v>
      </c>
      <c r="F9" s="2" t="s">
        <v>12</v>
      </c>
    </row>
    <row r="10" spans="1:6" ht="12.75">
      <c r="A10" s="2">
        <v>3</v>
      </c>
      <c r="B10" s="3" t="s">
        <v>93</v>
      </c>
      <c r="C10" s="3" t="s">
        <v>75</v>
      </c>
      <c r="D10" s="2">
        <v>30</v>
      </c>
      <c r="E10" s="4">
        <v>35493</v>
      </c>
      <c r="F10" s="2" t="s">
        <v>94</v>
      </c>
    </row>
    <row r="11" spans="1:6" ht="12.75">
      <c r="A11" s="2">
        <v>4</v>
      </c>
      <c r="B11" s="3" t="s">
        <v>95</v>
      </c>
      <c r="C11" s="3" t="s">
        <v>75</v>
      </c>
      <c r="D11" s="2">
        <v>225.2</v>
      </c>
      <c r="E11" s="4">
        <v>35493</v>
      </c>
      <c r="F11" s="2" t="s">
        <v>9</v>
      </c>
    </row>
    <row r="12" spans="1:6" ht="12.75">
      <c r="A12" s="2">
        <v>5</v>
      </c>
      <c r="B12" s="3" t="s">
        <v>96</v>
      </c>
      <c r="C12" s="3" t="s">
        <v>75</v>
      </c>
      <c r="D12" s="2">
        <v>20</v>
      </c>
      <c r="E12" s="2" t="s">
        <v>97</v>
      </c>
      <c r="F12" s="2" t="s">
        <v>94</v>
      </c>
    </row>
    <row r="13" spans="1:6" ht="13.5" thickBot="1">
      <c r="A13" s="21"/>
      <c r="B13" s="15" t="s">
        <v>39</v>
      </c>
      <c r="C13" s="16"/>
      <c r="D13" s="17">
        <v>332.2</v>
      </c>
      <c r="E13" s="21"/>
      <c r="F13" s="21"/>
    </row>
    <row r="14" ht="13.5" thickTop="1"/>
    <row r="16" spans="1:2" ht="12.75">
      <c r="A16" s="9" t="s">
        <v>94</v>
      </c>
      <c r="B16" s="9" t="s">
        <v>99</v>
      </c>
    </row>
    <row r="17" spans="1:2" ht="12.75">
      <c r="A17" s="9" t="s">
        <v>9</v>
      </c>
      <c r="B17" s="9" t="s">
        <v>42</v>
      </c>
    </row>
    <row r="18" spans="1:2" ht="12.75">
      <c r="A18" s="9" t="s">
        <v>12</v>
      </c>
      <c r="B18" s="9" t="s">
        <v>43</v>
      </c>
    </row>
    <row r="19" spans="1:2" ht="12.75">
      <c r="A19" s="9" t="s">
        <v>31</v>
      </c>
      <c r="B19" s="9" t="s">
        <v>44</v>
      </c>
    </row>
  </sheetData>
  <sheetProtection/>
  <mergeCells count="5">
    <mergeCell ref="F6:F7"/>
    <mergeCell ref="A6:A7"/>
    <mergeCell ref="B6:B7"/>
    <mergeCell ref="C6:C7"/>
    <mergeCell ref="E6:E7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F27"/>
  <sheetViews>
    <sheetView zoomScalePageLayoutView="0" workbookViewId="0" topLeftCell="A1">
      <selection activeCell="C29" sqref="C29"/>
    </sheetView>
  </sheetViews>
  <sheetFormatPr defaultColWidth="9.140625" defaultRowHeight="12.75"/>
  <cols>
    <col min="2" max="2" width="31.28125" style="0" customWidth="1"/>
    <col min="3" max="3" width="19.7109375" style="0" customWidth="1"/>
    <col min="4" max="4" width="18.140625" style="0" customWidth="1"/>
    <col min="5" max="5" width="15.8515625" style="0" customWidth="1"/>
    <col min="6" max="6" width="17.421875" style="0" customWidth="1"/>
  </cols>
  <sheetData>
    <row r="2" ht="15.75">
      <c r="C2" s="6" t="s">
        <v>40</v>
      </c>
    </row>
    <row r="3" ht="12.75">
      <c r="C3" s="7" t="s">
        <v>88</v>
      </c>
    </row>
    <row r="6" spans="1:6" ht="22.5">
      <c r="A6" s="835" t="s">
        <v>0</v>
      </c>
      <c r="B6" s="835" t="s">
        <v>1</v>
      </c>
      <c r="C6" s="835" t="s">
        <v>2</v>
      </c>
      <c r="D6" s="12" t="s">
        <v>46</v>
      </c>
      <c r="E6" s="835" t="s">
        <v>4</v>
      </c>
      <c r="F6" s="835" t="s">
        <v>5</v>
      </c>
    </row>
    <row r="7" spans="1:6" ht="13.5" thickBot="1">
      <c r="A7" s="836"/>
      <c r="B7" s="836"/>
      <c r="C7" s="836"/>
      <c r="D7" s="13" t="s">
        <v>47</v>
      </c>
      <c r="E7" s="836"/>
      <c r="F7" s="836"/>
    </row>
    <row r="8" spans="1:6" ht="12.75">
      <c r="A8" s="2">
        <v>1</v>
      </c>
      <c r="B8" s="3" t="s">
        <v>71</v>
      </c>
      <c r="C8" s="3" t="s">
        <v>7</v>
      </c>
      <c r="D8" s="2">
        <v>20</v>
      </c>
      <c r="E8" s="4">
        <v>34707</v>
      </c>
      <c r="F8" s="2" t="s">
        <v>72</v>
      </c>
    </row>
    <row r="9" spans="1:6" ht="12.75">
      <c r="A9" s="2">
        <v>2</v>
      </c>
      <c r="B9" s="3" t="s">
        <v>73</v>
      </c>
      <c r="C9" s="3" t="s">
        <v>7</v>
      </c>
      <c r="D9" s="2">
        <v>4</v>
      </c>
      <c r="E9" s="4">
        <v>35012</v>
      </c>
      <c r="F9" s="2" t="s">
        <v>52</v>
      </c>
    </row>
    <row r="10" spans="1:6" ht="12.75">
      <c r="A10" s="2">
        <v>3</v>
      </c>
      <c r="B10" s="3" t="s">
        <v>74</v>
      </c>
      <c r="C10" s="3" t="s">
        <v>75</v>
      </c>
      <c r="D10" s="2">
        <v>2</v>
      </c>
      <c r="E10" s="2" t="s">
        <v>76</v>
      </c>
      <c r="F10" s="2"/>
    </row>
    <row r="11" spans="1:6" ht="12.75">
      <c r="A11" s="2">
        <v>4</v>
      </c>
      <c r="B11" s="3" t="s">
        <v>77</v>
      </c>
      <c r="C11" s="3" t="s">
        <v>7</v>
      </c>
      <c r="D11" s="2">
        <v>105</v>
      </c>
      <c r="E11" s="4">
        <v>34831</v>
      </c>
      <c r="F11" s="2" t="s">
        <v>9</v>
      </c>
    </row>
    <row r="12" spans="1:6" ht="12.75">
      <c r="A12" s="2">
        <v>5</v>
      </c>
      <c r="B12" s="3" t="s">
        <v>78</v>
      </c>
      <c r="C12" s="3" t="s">
        <v>7</v>
      </c>
      <c r="D12" s="2">
        <v>8</v>
      </c>
      <c r="E12" s="4">
        <v>35187</v>
      </c>
      <c r="F12" s="2" t="s">
        <v>12</v>
      </c>
    </row>
    <row r="13" spans="1:6" ht="12.75">
      <c r="A13" s="2">
        <v>6</v>
      </c>
      <c r="B13" s="3" t="s">
        <v>79</v>
      </c>
      <c r="C13" s="3" t="s">
        <v>7</v>
      </c>
      <c r="D13" s="2">
        <v>14.34</v>
      </c>
      <c r="E13" s="2" t="s">
        <v>80</v>
      </c>
      <c r="F13" s="2" t="s">
        <v>9</v>
      </c>
    </row>
    <row r="14" spans="1:6" ht="12.75">
      <c r="A14" s="2">
        <v>7</v>
      </c>
      <c r="B14" s="3" t="s">
        <v>81</v>
      </c>
      <c r="C14" s="3" t="s">
        <v>7</v>
      </c>
      <c r="D14" s="2">
        <v>24</v>
      </c>
      <c r="E14" s="2" t="s">
        <v>80</v>
      </c>
      <c r="F14" s="2" t="s">
        <v>12</v>
      </c>
    </row>
    <row r="15" spans="1:6" ht="12.75">
      <c r="A15" s="2">
        <v>8</v>
      </c>
      <c r="B15" s="3" t="s">
        <v>82</v>
      </c>
      <c r="C15" s="3" t="s">
        <v>7</v>
      </c>
      <c r="D15" s="2">
        <v>15</v>
      </c>
      <c r="E15" s="4">
        <v>35159</v>
      </c>
      <c r="F15" s="2" t="s">
        <v>9</v>
      </c>
    </row>
    <row r="16" spans="1:6" ht="12.75">
      <c r="A16" s="2">
        <v>9</v>
      </c>
      <c r="B16" s="3" t="s">
        <v>83</v>
      </c>
      <c r="C16" s="3" t="s">
        <v>7</v>
      </c>
      <c r="D16" s="2">
        <v>12.28</v>
      </c>
      <c r="E16" s="4">
        <v>35250</v>
      </c>
      <c r="F16" s="2" t="s">
        <v>12</v>
      </c>
    </row>
    <row r="17" spans="1:6" ht="12.75">
      <c r="A17" s="2">
        <v>10</v>
      </c>
      <c r="B17" s="3" t="s">
        <v>84</v>
      </c>
      <c r="C17" s="3" t="s">
        <v>7</v>
      </c>
      <c r="D17" s="2">
        <v>12</v>
      </c>
      <c r="E17" s="2" t="s">
        <v>85</v>
      </c>
      <c r="F17" s="2" t="s">
        <v>31</v>
      </c>
    </row>
    <row r="18" spans="1:6" ht="12.75">
      <c r="A18" s="2">
        <v>11</v>
      </c>
      <c r="B18" s="3" t="s">
        <v>86</v>
      </c>
      <c r="C18" s="3" t="s">
        <v>7</v>
      </c>
      <c r="D18" s="2">
        <v>10.12</v>
      </c>
      <c r="E18" s="4">
        <v>35222</v>
      </c>
      <c r="F18" s="2" t="s">
        <v>72</v>
      </c>
    </row>
    <row r="19" spans="1:6" ht="12.75">
      <c r="A19" s="2">
        <v>12</v>
      </c>
      <c r="B19" s="3" t="s">
        <v>87</v>
      </c>
      <c r="C19" s="3" t="s">
        <v>75</v>
      </c>
      <c r="D19" s="2">
        <v>67</v>
      </c>
      <c r="E19" s="4">
        <v>35102</v>
      </c>
      <c r="F19" s="2"/>
    </row>
    <row r="20" spans="1:6" ht="13.5" thickBot="1">
      <c r="A20" s="21"/>
      <c r="B20" s="15" t="s">
        <v>36</v>
      </c>
      <c r="C20" s="16"/>
      <c r="D20" s="17">
        <v>293.74</v>
      </c>
      <c r="E20" s="21"/>
      <c r="F20" s="21"/>
    </row>
    <row r="21" ht="13.5" thickTop="1"/>
    <row r="23" spans="1:2" ht="12.75">
      <c r="A23" s="9" t="s">
        <v>9</v>
      </c>
      <c r="B23" s="9" t="s">
        <v>42</v>
      </c>
    </row>
    <row r="24" spans="1:2" ht="12.75">
      <c r="A24" s="9" t="s">
        <v>12</v>
      </c>
      <c r="B24" s="9" t="s">
        <v>43</v>
      </c>
    </row>
    <row r="25" spans="1:2" ht="12.75">
      <c r="A25" s="9" t="s">
        <v>52</v>
      </c>
      <c r="B25" s="9" t="s">
        <v>70</v>
      </c>
    </row>
    <row r="26" spans="1:2" ht="12.75">
      <c r="A26" s="9" t="s">
        <v>31</v>
      </c>
      <c r="B26" s="9" t="s">
        <v>44</v>
      </c>
    </row>
    <row r="27" spans="1:2" ht="12.75">
      <c r="A27" s="9" t="s">
        <v>72</v>
      </c>
      <c r="B27" s="9" t="s">
        <v>89</v>
      </c>
    </row>
  </sheetData>
  <sheetProtection/>
  <mergeCells count="5">
    <mergeCell ref="F6:F7"/>
    <mergeCell ref="A6:A7"/>
    <mergeCell ref="B6:B7"/>
    <mergeCell ref="C6:C7"/>
    <mergeCell ref="E6:E7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25" sqref="B25"/>
    </sheetView>
  </sheetViews>
  <sheetFormatPr defaultColWidth="21.7109375" defaultRowHeight="12.75"/>
  <cols>
    <col min="1" max="1" width="10.28125" style="0" customWidth="1"/>
    <col min="2" max="2" width="37.421875" style="0" bestFit="1" customWidth="1"/>
    <col min="3" max="3" width="25.421875" style="0" bestFit="1" customWidth="1"/>
    <col min="4" max="4" width="21.7109375" style="0" customWidth="1"/>
    <col min="5" max="5" width="14.140625" style="0" bestFit="1" customWidth="1"/>
    <col min="6" max="6" width="17.7109375" style="0" bestFit="1" customWidth="1"/>
  </cols>
  <sheetData>
    <row r="1" ht="15.75">
      <c r="C1" s="6" t="s">
        <v>40</v>
      </c>
    </row>
    <row r="2" ht="12.75">
      <c r="C2" s="7" t="s">
        <v>69</v>
      </c>
    </row>
    <row r="5" spans="1:6" ht="22.5">
      <c r="A5" s="835" t="s">
        <v>45</v>
      </c>
      <c r="B5" s="835" t="s">
        <v>1</v>
      </c>
      <c r="C5" s="835" t="s">
        <v>2</v>
      </c>
      <c r="D5" s="12" t="s">
        <v>46</v>
      </c>
      <c r="E5" s="835" t="s">
        <v>4</v>
      </c>
      <c r="F5" s="835" t="s">
        <v>5</v>
      </c>
    </row>
    <row r="6" spans="1:6" ht="13.5" thickBot="1">
      <c r="A6" s="836"/>
      <c r="B6" s="836"/>
      <c r="C6" s="836"/>
      <c r="D6" s="13" t="s">
        <v>47</v>
      </c>
      <c r="E6" s="836"/>
      <c r="F6" s="836"/>
    </row>
    <row r="7" spans="1:6" ht="12.75">
      <c r="A7" s="2">
        <v>1</v>
      </c>
      <c r="B7" s="3" t="s">
        <v>48</v>
      </c>
      <c r="C7" s="3" t="s">
        <v>7</v>
      </c>
      <c r="D7" s="2">
        <v>12</v>
      </c>
      <c r="E7" s="2" t="s">
        <v>49</v>
      </c>
      <c r="F7" s="2" t="s">
        <v>12</v>
      </c>
    </row>
    <row r="8" spans="1:6" ht="12.75">
      <c r="A8" s="2">
        <v>2</v>
      </c>
      <c r="B8" s="3" t="s">
        <v>50</v>
      </c>
      <c r="C8" s="3" t="s">
        <v>7</v>
      </c>
      <c r="D8" s="2">
        <v>12.26</v>
      </c>
      <c r="E8" s="2" t="s">
        <v>51</v>
      </c>
      <c r="F8" s="2" t="s">
        <v>52</v>
      </c>
    </row>
    <row r="9" spans="1:6" ht="12.75">
      <c r="A9" s="2">
        <v>3</v>
      </c>
      <c r="B9" s="3" t="s">
        <v>53</v>
      </c>
      <c r="C9" s="3" t="s">
        <v>7</v>
      </c>
      <c r="D9" s="2">
        <v>36</v>
      </c>
      <c r="E9" s="2" t="s">
        <v>54</v>
      </c>
      <c r="F9" s="2" t="s">
        <v>12</v>
      </c>
    </row>
    <row r="10" spans="1:6" ht="12.75">
      <c r="A10" s="2">
        <v>4</v>
      </c>
      <c r="B10" s="3" t="s">
        <v>55</v>
      </c>
      <c r="C10" s="3" t="s">
        <v>7</v>
      </c>
      <c r="D10" s="2">
        <v>12</v>
      </c>
      <c r="E10" s="4">
        <v>34403</v>
      </c>
      <c r="F10" s="2" t="s">
        <v>12</v>
      </c>
    </row>
    <row r="11" spans="1:6" ht="12.75">
      <c r="A11" s="2">
        <v>5</v>
      </c>
      <c r="B11" s="3" t="s">
        <v>56</v>
      </c>
      <c r="C11" s="3" t="s">
        <v>7</v>
      </c>
      <c r="D11" s="2">
        <v>19.2</v>
      </c>
      <c r="E11" s="4">
        <v>34557</v>
      </c>
      <c r="F11" s="2" t="s">
        <v>9</v>
      </c>
    </row>
    <row r="12" spans="1:6" ht="12.75">
      <c r="A12" s="2">
        <v>6</v>
      </c>
      <c r="B12" s="3" t="s">
        <v>57</v>
      </c>
      <c r="C12" s="3" t="s">
        <v>7</v>
      </c>
      <c r="D12" s="2">
        <v>7.5</v>
      </c>
      <c r="E12" s="2" t="s">
        <v>58</v>
      </c>
      <c r="F12" s="2" t="s">
        <v>31</v>
      </c>
    </row>
    <row r="13" spans="1:6" ht="12.75">
      <c r="A13" s="2">
        <v>7</v>
      </c>
      <c r="B13" s="3" t="s">
        <v>59</v>
      </c>
      <c r="C13" s="3" t="s">
        <v>7</v>
      </c>
      <c r="D13" s="2">
        <v>8</v>
      </c>
      <c r="E13" s="2" t="s">
        <v>60</v>
      </c>
      <c r="F13" s="2" t="s">
        <v>12</v>
      </c>
    </row>
    <row r="14" spans="1:6" ht="12.75">
      <c r="A14" s="10">
        <v>8</v>
      </c>
      <c r="B14" s="11" t="s">
        <v>61</v>
      </c>
      <c r="C14" s="11" t="s">
        <v>7</v>
      </c>
      <c r="D14" s="10">
        <v>15</v>
      </c>
      <c r="E14" s="10" t="s">
        <v>62</v>
      </c>
      <c r="F14" s="10" t="s">
        <v>12</v>
      </c>
    </row>
    <row r="15" spans="1:6" ht="12.75">
      <c r="A15" s="2">
        <v>9</v>
      </c>
      <c r="B15" s="3" t="s">
        <v>42</v>
      </c>
      <c r="C15" s="3" t="s">
        <v>7</v>
      </c>
      <c r="D15" s="2">
        <v>16</v>
      </c>
      <c r="E15" s="4">
        <v>34976</v>
      </c>
      <c r="F15" s="2" t="s">
        <v>52</v>
      </c>
    </row>
    <row r="16" spans="1:6" ht="12.75">
      <c r="A16" s="2">
        <v>10</v>
      </c>
      <c r="B16" s="3" t="s">
        <v>63</v>
      </c>
      <c r="C16" s="3" t="s">
        <v>7</v>
      </c>
      <c r="D16" s="2">
        <v>36</v>
      </c>
      <c r="E16" s="2" t="s">
        <v>64</v>
      </c>
      <c r="F16" s="2" t="s">
        <v>12</v>
      </c>
    </row>
    <row r="17" spans="1:6" ht="12.75">
      <c r="A17" s="2">
        <v>11</v>
      </c>
      <c r="B17" s="3" t="s">
        <v>65</v>
      </c>
      <c r="C17" s="3" t="s">
        <v>7</v>
      </c>
      <c r="D17" s="2">
        <v>30.25</v>
      </c>
      <c r="E17" s="2" t="s">
        <v>66</v>
      </c>
      <c r="F17" s="2" t="s">
        <v>52</v>
      </c>
    </row>
    <row r="18" spans="1:6" ht="12.75">
      <c r="A18" s="2">
        <v>12</v>
      </c>
      <c r="B18" s="3" t="s">
        <v>42</v>
      </c>
      <c r="C18" s="3" t="s">
        <v>67</v>
      </c>
      <c r="D18" s="2">
        <v>50</v>
      </c>
      <c r="E18" s="2" t="s">
        <v>68</v>
      </c>
      <c r="F18" s="2" t="s">
        <v>9</v>
      </c>
    </row>
    <row r="19" spans="1:6" ht="13.5" thickBot="1">
      <c r="A19" s="14"/>
      <c r="B19" s="15" t="s">
        <v>36</v>
      </c>
      <c r="C19" s="16"/>
      <c r="D19" s="17">
        <v>254.21</v>
      </c>
      <c r="E19" s="14"/>
      <c r="F19" s="14"/>
    </row>
    <row r="20" ht="13.5" thickTop="1"/>
    <row r="21" spans="1:2" ht="12.75">
      <c r="A21" s="9" t="s">
        <v>9</v>
      </c>
      <c r="B21" s="9" t="s">
        <v>42</v>
      </c>
    </row>
    <row r="22" spans="1:2" ht="15" customHeight="1">
      <c r="A22" s="9" t="s">
        <v>12</v>
      </c>
      <c r="B22" s="9" t="s">
        <v>43</v>
      </c>
    </row>
    <row r="23" spans="1:2" ht="12.75">
      <c r="A23" s="9" t="s">
        <v>52</v>
      </c>
      <c r="B23" s="9" t="s">
        <v>70</v>
      </c>
    </row>
  </sheetData>
  <sheetProtection/>
  <mergeCells count="5">
    <mergeCell ref="F5:F6"/>
    <mergeCell ref="A5:A6"/>
    <mergeCell ref="B5:B6"/>
    <mergeCell ref="C5:C6"/>
    <mergeCell ref="E5:E6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I27" sqref="I27"/>
    </sheetView>
  </sheetViews>
  <sheetFormatPr defaultColWidth="16.140625" defaultRowHeight="12.75"/>
  <cols>
    <col min="1" max="1" width="11.421875" style="0" customWidth="1"/>
    <col min="2" max="2" width="32.57421875" style="0" customWidth="1"/>
  </cols>
  <sheetData>
    <row r="1" spans="3:5" ht="15.75">
      <c r="C1" s="6" t="s">
        <v>40</v>
      </c>
      <c r="D1" s="5"/>
      <c r="E1" s="5"/>
    </row>
    <row r="2" spans="3:5" ht="12.75">
      <c r="C2" s="7" t="s">
        <v>41</v>
      </c>
      <c r="D2" s="5"/>
      <c r="E2" s="5"/>
    </row>
    <row r="3" spans="3:5" ht="12.75">
      <c r="C3" s="5"/>
      <c r="D3" s="5"/>
      <c r="E3" s="5"/>
    </row>
    <row r="5" spans="1:6" ht="34.5" thickBot="1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</row>
    <row r="6" spans="1:6" ht="12.75">
      <c r="A6" s="2">
        <v>1</v>
      </c>
      <c r="B6" s="3" t="s">
        <v>6</v>
      </c>
      <c r="C6" s="3" t="s">
        <v>7</v>
      </c>
      <c r="D6" s="2">
        <v>2.7</v>
      </c>
      <c r="E6" s="2" t="s">
        <v>8</v>
      </c>
      <c r="F6" s="2" t="s">
        <v>9</v>
      </c>
    </row>
    <row r="7" spans="1:6" ht="12.75">
      <c r="A7" s="2">
        <v>2</v>
      </c>
      <c r="B7" s="3" t="s">
        <v>10</v>
      </c>
      <c r="C7" s="3" t="s">
        <v>11</v>
      </c>
      <c r="D7" s="2">
        <v>100</v>
      </c>
      <c r="E7" s="2" t="s">
        <v>8</v>
      </c>
      <c r="F7" s="2" t="s">
        <v>12</v>
      </c>
    </row>
    <row r="8" spans="1:6" ht="12.75">
      <c r="A8" s="2">
        <v>3</v>
      </c>
      <c r="B8" s="3" t="s">
        <v>13</v>
      </c>
      <c r="C8" s="3" t="s">
        <v>7</v>
      </c>
      <c r="D8" s="2">
        <v>4</v>
      </c>
      <c r="E8" s="2" t="s">
        <v>14</v>
      </c>
      <c r="F8" s="2" t="s">
        <v>12</v>
      </c>
    </row>
    <row r="9" spans="1:6" ht="12.75">
      <c r="A9" s="2">
        <v>4</v>
      </c>
      <c r="B9" s="3" t="s">
        <v>15</v>
      </c>
      <c r="C9" s="3" t="s">
        <v>7</v>
      </c>
      <c r="D9" s="2">
        <v>12</v>
      </c>
      <c r="E9" s="2" t="s">
        <v>16</v>
      </c>
      <c r="F9" s="2" t="s">
        <v>12</v>
      </c>
    </row>
    <row r="10" spans="1:6" ht="12.75">
      <c r="A10" s="2">
        <v>5</v>
      </c>
      <c r="B10" s="3" t="s">
        <v>17</v>
      </c>
      <c r="C10" s="3" t="s">
        <v>7</v>
      </c>
      <c r="D10" s="2">
        <v>53.2</v>
      </c>
      <c r="E10" s="4">
        <v>34315</v>
      </c>
      <c r="F10" s="2" t="s">
        <v>12</v>
      </c>
    </row>
    <row r="11" spans="1:6" ht="12.75">
      <c r="A11" s="2">
        <v>6</v>
      </c>
      <c r="B11" s="3" t="s">
        <v>18</v>
      </c>
      <c r="C11" s="3" t="s">
        <v>7</v>
      </c>
      <c r="D11" s="2">
        <v>18</v>
      </c>
      <c r="E11" s="2" t="s">
        <v>19</v>
      </c>
      <c r="F11" s="2" t="s">
        <v>9</v>
      </c>
    </row>
    <row r="12" spans="1:6" ht="12.75">
      <c r="A12" s="2">
        <v>7</v>
      </c>
      <c r="B12" s="3" t="s">
        <v>20</v>
      </c>
      <c r="C12" s="3" t="s">
        <v>7</v>
      </c>
      <c r="D12" s="2">
        <v>13.8</v>
      </c>
      <c r="E12" s="2" t="s">
        <v>21</v>
      </c>
      <c r="F12" s="2" t="s">
        <v>12</v>
      </c>
    </row>
    <row r="13" spans="1:6" ht="12.75">
      <c r="A13" s="2">
        <v>8</v>
      </c>
      <c r="B13" s="3" t="s">
        <v>22</v>
      </c>
      <c r="C13" s="3" t="s">
        <v>7</v>
      </c>
      <c r="D13" s="2">
        <v>16.5</v>
      </c>
      <c r="E13" s="4">
        <v>34608</v>
      </c>
      <c r="F13" s="2" t="s">
        <v>9</v>
      </c>
    </row>
    <row r="14" spans="1:6" ht="12.75">
      <c r="A14" s="2">
        <v>9</v>
      </c>
      <c r="B14" s="3" t="s">
        <v>23</v>
      </c>
      <c r="C14" s="3" t="s">
        <v>24</v>
      </c>
      <c r="D14" s="2">
        <v>14</v>
      </c>
      <c r="E14" s="4">
        <v>34608</v>
      </c>
      <c r="F14" s="2" t="s">
        <v>9</v>
      </c>
    </row>
    <row r="15" spans="1:6" ht="12.75">
      <c r="A15" s="2">
        <v>10</v>
      </c>
      <c r="B15" s="3" t="s">
        <v>25</v>
      </c>
      <c r="C15" s="3" t="s">
        <v>7</v>
      </c>
      <c r="D15" s="2">
        <v>24</v>
      </c>
      <c r="E15" s="2" t="s">
        <v>26</v>
      </c>
      <c r="F15" s="2" t="s">
        <v>12</v>
      </c>
    </row>
    <row r="16" spans="1:6" ht="12.75">
      <c r="A16" s="2">
        <v>11</v>
      </c>
      <c r="B16" s="3" t="s">
        <v>27</v>
      </c>
      <c r="C16" s="3" t="s">
        <v>7</v>
      </c>
      <c r="D16" s="2">
        <v>36</v>
      </c>
      <c r="E16" s="2" t="s">
        <v>28</v>
      </c>
      <c r="F16" s="2" t="s">
        <v>9</v>
      </c>
    </row>
    <row r="17" spans="1:6" ht="12.75">
      <c r="A17" s="2">
        <v>12</v>
      </c>
      <c r="B17" s="3" t="s">
        <v>29</v>
      </c>
      <c r="C17" s="3" t="s">
        <v>7</v>
      </c>
      <c r="D17" s="2">
        <v>9.8</v>
      </c>
      <c r="E17" s="4">
        <v>34551</v>
      </c>
      <c r="F17" s="2" t="s">
        <v>9</v>
      </c>
    </row>
    <row r="18" spans="1:6" ht="12.75">
      <c r="A18" s="2">
        <v>13</v>
      </c>
      <c r="B18" s="3" t="s">
        <v>30</v>
      </c>
      <c r="C18" s="3" t="s">
        <v>7</v>
      </c>
      <c r="D18" s="2">
        <v>9.8</v>
      </c>
      <c r="E18" s="4">
        <v>34612</v>
      </c>
      <c r="F18" s="2" t="s">
        <v>31</v>
      </c>
    </row>
    <row r="19" spans="1:6" ht="12.75">
      <c r="A19" s="2">
        <v>14</v>
      </c>
      <c r="B19" s="3" t="s">
        <v>32</v>
      </c>
      <c r="C19" s="3" t="s">
        <v>7</v>
      </c>
      <c r="D19" s="2">
        <v>21.9</v>
      </c>
      <c r="E19" s="4">
        <v>34460</v>
      </c>
      <c r="F19" s="2" t="s">
        <v>12</v>
      </c>
    </row>
    <row r="20" spans="1:6" ht="12.75">
      <c r="A20" s="2">
        <v>15</v>
      </c>
      <c r="B20" s="3" t="s">
        <v>33</v>
      </c>
      <c r="C20" s="3" t="s">
        <v>7</v>
      </c>
      <c r="D20" s="2">
        <v>9</v>
      </c>
      <c r="E20" s="4">
        <v>34674</v>
      </c>
      <c r="F20" s="2" t="s">
        <v>9</v>
      </c>
    </row>
    <row r="21" spans="1:6" ht="12.75">
      <c r="A21" s="2">
        <v>16</v>
      </c>
      <c r="B21" s="3" t="s">
        <v>34</v>
      </c>
      <c r="C21" s="3" t="s">
        <v>7</v>
      </c>
      <c r="D21" s="2">
        <v>5</v>
      </c>
      <c r="E21" s="2" t="s">
        <v>35</v>
      </c>
      <c r="F21" s="2" t="s">
        <v>12</v>
      </c>
    </row>
    <row r="22" spans="1:6" ht="12.75">
      <c r="A22" s="2">
        <v>17</v>
      </c>
      <c r="B22" s="3" t="s">
        <v>34</v>
      </c>
      <c r="C22" s="3" t="s">
        <v>24</v>
      </c>
      <c r="D22" s="2">
        <v>2.5</v>
      </c>
      <c r="E22" s="2" t="s">
        <v>35</v>
      </c>
      <c r="F22" s="2" t="s">
        <v>12</v>
      </c>
    </row>
    <row r="23" spans="1:6" ht="13.5" thickBot="1">
      <c r="A23" s="18"/>
      <c r="B23" s="19" t="s">
        <v>36</v>
      </c>
      <c r="C23" s="16"/>
      <c r="D23" s="20">
        <v>344.4</v>
      </c>
      <c r="E23" s="18"/>
      <c r="F23" s="18"/>
    </row>
    <row r="24" ht="13.5" thickTop="1"/>
    <row r="25" spans="1:2" ht="12.75">
      <c r="A25" s="9" t="s">
        <v>9</v>
      </c>
      <c r="B25" s="9" t="s">
        <v>42</v>
      </c>
    </row>
    <row r="26" spans="1:2" ht="12.75">
      <c r="A26" s="9" t="s">
        <v>12</v>
      </c>
      <c r="B26" s="9" t="s">
        <v>43</v>
      </c>
    </row>
    <row r="27" spans="1:2" ht="12.75">
      <c r="A27" s="9" t="s">
        <v>31</v>
      </c>
      <c r="B27" s="9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K569"/>
  <sheetViews>
    <sheetView zoomScalePageLayoutView="0" workbookViewId="0" topLeftCell="A22">
      <selection activeCell="A2" sqref="A2:N3"/>
    </sheetView>
  </sheetViews>
  <sheetFormatPr defaultColWidth="9.140625" defaultRowHeight="12.75"/>
  <cols>
    <col min="1" max="1" width="4.7109375" style="0" customWidth="1"/>
    <col min="2" max="2" width="40.7109375" style="0" customWidth="1"/>
    <col min="3" max="3" width="12.7109375" style="5" customWidth="1"/>
    <col min="4" max="6" width="14.7109375" style="0" customWidth="1"/>
    <col min="7" max="7" width="18.00390625" style="0" bestFit="1" customWidth="1"/>
    <col min="8" max="8" width="17.7109375" style="0" customWidth="1"/>
    <col min="9" max="9" width="17.28125" style="0" customWidth="1"/>
    <col min="10" max="10" width="10.7109375" style="0" customWidth="1"/>
    <col min="11" max="11" width="16.57421875" style="0" bestFit="1" customWidth="1"/>
    <col min="12" max="12" width="7.28125" style="0" customWidth="1"/>
    <col min="13" max="13" width="18.7109375" style="0" customWidth="1"/>
    <col min="14" max="14" width="10.7109375" style="0" customWidth="1"/>
  </cols>
  <sheetData>
    <row r="1" spans="1:14" ht="12.75">
      <c r="A1" s="431"/>
      <c r="B1" s="431"/>
      <c r="C1" s="432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</row>
    <row r="2" spans="1:14" ht="20.25" customHeight="1">
      <c r="A2" s="761" t="s">
        <v>1322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</row>
    <row r="3" spans="1:14" ht="13.5" thickBot="1">
      <c r="A3" s="769"/>
      <c r="B3" s="769"/>
      <c r="C3" s="769"/>
      <c r="D3" s="769"/>
      <c r="E3" s="769"/>
      <c r="F3" s="769"/>
      <c r="G3" s="769"/>
      <c r="H3" s="769"/>
      <c r="I3" s="769"/>
      <c r="J3" s="769"/>
      <c r="K3" s="769"/>
      <c r="L3" s="769"/>
      <c r="M3" s="769"/>
      <c r="N3" s="769"/>
    </row>
    <row r="4" spans="1:14" ht="19.5" customHeight="1" thickTop="1">
      <c r="A4" s="809" t="s">
        <v>700</v>
      </c>
      <c r="B4" s="811" t="s">
        <v>1057</v>
      </c>
      <c r="C4" s="801" t="s">
        <v>508</v>
      </c>
      <c r="D4" s="801" t="s">
        <v>900</v>
      </c>
      <c r="E4" s="801" t="s">
        <v>901</v>
      </c>
      <c r="F4" s="801" t="s">
        <v>1266</v>
      </c>
      <c r="G4" s="801" t="s">
        <v>1267</v>
      </c>
      <c r="H4" s="801" t="s">
        <v>1268</v>
      </c>
      <c r="I4" s="327" t="s">
        <v>1269</v>
      </c>
      <c r="J4" s="803" t="s">
        <v>1270</v>
      </c>
      <c r="K4" s="328" t="s">
        <v>1271</v>
      </c>
      <c r="L4" s="803" t="str">
        <f>J4</f>
        <v>% of Issued Capital</v>
      </c>
      <c r="M4" s="801" t="s">
        <v>263</v>
      </c>
      <c r="N4" s="807" t="s">
        <v>1058</v>
      </c>
    </row>
    <row r="5" spans="1:14" ht="19.5" customHeight="1" thickBot="1">
      <c r="A5" s="810"/>
      <c r="B5" s="812"/>
      <c r="C5" s="802"/>
      <c r="D5" s="802"/>
      <c r="E5" s="802"/>
      <c r="F5" s="802"/>
      <c r="G5" s="802"/>
      <c r="H5" s="802"/>
      <c r="I5" s="329" t="s">
        <v>1272</v>
      </c>
      <c r="J5" s="804"/>
      <c r="K5" s="329" t="s">
        <v>1272</v>
      </c>
      <c r="L5" s="804"/>
      <c r="M5" s="802"/>
      <c r="N5" s="808"/>
    </row>
    <row r="6" spans="1:14" ht="52.5" customHeight="1" hidden="1" thickBot="1" thickTop="1">
      <c r="A6" s="416" t="s">
        <v>1273</v>
      </c>
      <c r="B6" s="330" t="s">
        <v>1274</v>
      </c>
      <c r="C6" s="330" t="s">
        <v>1275</v>
      </c>
      <c r="D6" s="330" t="s">
        <v>1276</v>
      </c>
      <c r="E6" s="330" t="s">
        <v>1277</v>
      </c>
      <c r="F6" s="330" t="s">
        <v>1278</v>
      </c>
      <c r="G6" s="330" t="s">
        <v>1279</v>
      </c>
      <c r="H6" s="330" t="s">
        <v>1280</v>
      </c>
      <c r="I6" s="331" t="s">
        <v>1281</v>
      </c>
      <c r="J6" s="331" t="s">
        <v>1282</v>
      </c>
      <c r="K6" s="332" t="s">
        <v>1283</v>
      </c>
      <c r="L6" s="331" t="s">
        <v>1284</v>
      </c>
      <c r="M6" s="330" t="s">
        <v>1285</v>
      </c>
      <c r="N6" s="417" t="s">
        <v>1286</v>
      </c>
    </row>
    <row r="7" spans="1:14" ht="24.75" customHeight="1" thickTop="1">
      <c r="A7" s="418">
        <v>1</v>
      </c>
      <c r="B7" s="334" t="s">
        <v>1583</v>
      </c>
      <c r="C7" s="333" t="s">
        <v>1060</v>
      </c>
      <c r="D7" s="335">
        <v>1</v>
      </c>
      <c r="E7" s="336">
        <v>11500000</v>
      </c>
      <c r="F7" s="337">
        <v>11500000</v>
      </c>
      <c r="G7" s="338">
        <v>100</v>
      </c>
      <c r="H7" s="336">
        <v>1150000000</v>
      </c>
      <c r="I7" s="336">
        <v>115000000</v>
      </c>
      <c r="J7" s="339">
        <v>0.1</v>
      </c>
      <c r="K7" s="356">
        <v>862500000</v>
      </c>
      <c r="L7" s="339">
        <v>0.75</v>
      </c>
      <c r="M7" s="334" t="s">
        <v>1287</v>
      </c>
      <c r="N7" s="419" t="s">
        <v>1288</v>
      </c>
    </row>
    <row r="8" spans="1:14" ht="24.75" customHeight="1">
      <c r="A8" s="402">
        <v>2</v>
      </c>
      <c r="B8" s="341" t="s">
        <v>1584</v>
      </c>
      <c r="C8" s="340" t="s">
        <v>1060</v>
      </c>
      <c r="D8" s="342">
        <v>12000001</v>
      </c>
      <c r="E8" s="342">
        <v>15000000</v>
      </c>
      <c r="F8" s="343">
        <v>3000000</v>
      </c>
      <c r="G8" s="344">
        <v>100</v>
      </c>
      <c r="H8" s="342">
        <v>300000000</v>
      </c>
      <c r="I8" s="342">
        <v>300000000</v>
      </c>
      <c r="J8" s="345">
        <v>0.2</v>
      </c>
      <c r="K8" s="347" t="s">
        <v>1289</v>
      </c>
      <c r="L8" s="345" t="s">
        <v>1289</v>
      </c>
      <c r="M8" s="341" t="s">
        <v>1290</v>
      </c>
      <c r="N8" s="405" t="s">
        <v>1291</v>
      </c>
    </row>
    <row r="9" spans="1:14" ht="24.75" customHeight="1">
      <c r="A9" s="418">
        <v>3</v>
      </c>
      <c r="B9" s="334" t="s">
        <v>1585</v>
      </c>
      <c r="C9" s="333" t="s">
        <v>1060</v>
      </c>
      <c r="D9" s="335">
        <v>1</v>
      </c>
      <c r="E9" s="336">
        <v>2210000</v>
      </c>
      <c r="F9" s="337">
        <v>2210000</v>
      </c>
      <c r="G9" s="338">
        <v>100</v>
      </c>
      <c r="H9" s="336">
        <v>221000000</v>
      </c>
      <c r="I9" s="336">
        <v>26000000</v>
      </c>
      <c r="J9" s="339">
        <v>0.1</v>
      </c>
      <c r="K9" s="356">
        <v>195000000</v>
      </c>
      <c r="L9" s="339">
        <v>0.75</v>
      </c>
      <c r="M9" s="334" t="s">
        <v>1292</v>
      </c>
      <c r="N9" s="419" t="s">
        <v>1293</v>
      </c>
    </row>
    <row r="10" spans="1:14" ht="24.75" customHeight="1">
      <c r="A10" s="402">
        <v>4</v>
      </c>
      <c r="B10" s="346" t="s">
        <v>1318</v>
      </c>
      <c r="C10" s="340" t="s">
        <v>1060</v>
      </c>
      <c r="D10" s="342">
        <v>4900001</v>
      </c>
      <c r="E10" s="342">
        <v>7000000</v>
      </c>
      <c r="F10" s="343">
        <v>2100000</v>
      </c>
      <c r="G10" s="344">
        <v>100</v>
      </c>
      <c r="H10" s="342">
        <v>210000000</v>
      </c>
      <c r="I10" s="342">
        <v>210000000</v>
      </c>
      <c r="J10" s="345">
        <v>0.3</v>
      </c>
      <c r="K10" s="347" t="s">
        <v>1289</v>
      </c>
      <c r="L10" s="345" t="s">
        <v>1289</v>
      </c>
      <c r="M10" s="341" t="s">
        <v>1294</v>
      </c>
      <c r="N10" s="403" t="s">
        <v>1295</v>
      </c>
    </row>
    <row r="11" spans="1:14" ht="24.75" customHeight="1">
      <c r="A11" s="418">
        <v>5</v>
      </c>
      <c r="B11" s="348" t="s">
        <v>1586</v>
      </c>
      <c r="C11" s="333" t="s">
        <v>1060</v>
      </c>
      <c r="D11" s="335">
        <v>1</v>
      </c>
      <c r="E11" s="336">
        <v>8523336</v>
      </c>
      <c r="F11" s="337">
        <v>8523336</v>
      </c>
      <c r="G11" s="338">
        <v>100</v>
      </c>
      <c r="H11" s="336">
        <v>852333600</v>
      </c>
      <c r="I11" s="336">
        <v>106541700</v>
      </c>
      <c r="J11" s="339">
        <v>0.1</v>
      </c>
      <c r="K11" s="356">
        <v>745791900</v>
      </c>
      <c r="L11" s="339">
        <v>0.7</v>
      </c>
      <c r="M11" s="334" t="s">
        <v>1296</v>
      </c>
      <c r="N11" s="420" t="s">
        <v>1297</v>
      </c>
    </row>
    <row r="12" spans="1:14" ht="24.75" customHeight="1">
      <c r="A12" s="402">
        <v>6</v>
      </c>
      <c r="B12" s="346" t="s">
        <v>1587</v>
      </c>
      <c r="C12" s="340" t="s">
        <v>1060</v>
      </c>
      <c r="D12" s="349">
        <v>1</v>
      </c>
      <c r="E12" s="342">
        <v>2160000</v>
      </c>
      <c r="F12" s="343">
        <v>2160000</v>
      </c>
      <c r="G12" s="344">
        <v>100</v>
      </c>
      <c r="H12" s="342">
        <v>216000000</v>
      </c>
      <c r="I12" s="350">
        <v>27000000</v>
      </c>
      <c r="J12" s="345">
        <v>0.1</v>
      </c>
      <c r="K12" s="347">
        <v>189000000</v>
      </c>
      <c r="L12" s="345">
        <v>0.7</v>
      </c>
      <c r="M12" s="346" t="s">
        <v>1296</v>
      </c>
      <c r="N12" s="403" t="s">
        <v>1297</v>
      </c>
    </row>
    <row r="13" spans="1:14" ht="24.75" customHeight="1">
      <c r="A13" s="418">
        <v>7</v>
      </c>
      <c r="B13" s="334" t="s">
        <v>1588</v>
      </c>
      <c r="C13" s="333" t="s">
        <v>458</v>
      </c>
      <c r="D13" s="336">
        <v>39423587</v>
      </c>
      <c r="E13" s="336">
        <v>39491354</v>
      </c>
      <c r="F13" s="337">
        <v>67767.87</v>
      </c>
      <c r="G13" s="338">
        <v>971</v>
      </c>
      <c r="H13" s="336">
        <v>65802601.769999996</v>
      </c>
      <c r="I13" s="351">
        <v>65802601.769999996</v>
      </c>
      <c r="J13" s="352" t="s">
        <v>1289</v>
      </c>
      <c r="K13" s="360" t="s">
        <v>1289</v>
      </c>
      <c r="L13" s="339" t="s">
        <v>1289</v>
      </c>
      <c r="M13" s="353" t="s">
        <v>1292</v>
      </c>
      <c r="N13" s="420" t="s">
        <v>1297</v>
      </c>
    </row>
    <row r="14" spans="1:14" ht="24.75" customHeight="1">
      <c r="A14" s="402">
        <v>8</v>
      </c>
      <c r="B14" s="288" t="s">
        <v>1298</v>
      </c>
      <c r="C14" s="247" t="s">
        <v>453</v>
      </c>
      <c r="D14" s="342">
        <v>1</v>
      </c>
      <c r="E14" s="342">
        <v>316000</v>
      </c>
      <c r="F14" s="343">
        <v>316000</v>
      </c>
      <c r="G14" s="344">
        <v>100</v>
      </c>
      <c r="H14" s="342">
        <v>31600000</v>
      </c>
      <c r="I14" s="350">
        <v>9480000</v>
      </c>
      <c r="J14" s="354">
        <v>0.3</v>
      </c>
      <c r="K14" s="347">
        <v>22120000</v>
      </c>
      <c r="L14" s="345">
        <v>0.7</v>
      </c>
      <c r="M14" s="252" t="s">
        <v>1287</v>
      </c>
      <c r="N14" s="403" t="s">
        <v>1299</v>
      </c>
    </row>
    <row r="15" spans="1:14" ht="24.75" customHeight="1">
      <c r="A15" s="418">
        <v>9</v>
      </c>
      <c r="B15" s="334" t="s">
        <v>1589</v>
      </c>
      <c r="C15" s="333" t="s">
        <v>446</v>
      </c>
      <c r="D15" s="336">
        <v>21675001</v>
      </c>
      <c r="E15" s="336">
        <v>24771429</v>
      </c>
      <c r="F15" s="337">
        <v>3096429</v>
      </c>
      <c r="G15" s="338">
        <v>1425</v>
      </c>
      <c r="H15" s="336">
        <v>4412411325</v>
      </c>
      <c r="I15" s="351">
        <v>4412411325</v>
      </c>
      <c r="J15" s="352" t="s">
        <v>1289</v>
      </c>
      <c r="K15" s="360" t="s">
        <v>1289</v>
      </c>
      <c r="L15" s="339"/>
      <c r="M15" s="353" t="s">
        <v>1290</v>
      </c>
      <c r="N15" s="420" t="s">
        <v>1300</v>
      </c>
    </row>
    <row r="16" spans="1:14" ht="24.75" customHeight="1">
      <c r="A16" s="402">
        <v>10</v>
      </c>
      <c r="B16" s="346" t="s">
        <v>1301</v>
      </c>
      <c r="C16" s="340" t="s">
        <v>453</v>
      </c>
      <c r="D16" s="342">
        <v>1</v>
      </c>
      <c r="E16" s="342">
        <v>2000000</v>
      </c>
      <c r="F16" s="343">
        <v>2000000</v>
      </c>
      <c r="G16" s="344">
        <v>100</v>
      </c>
      <c r="H16" s="342">
        <v>200000000</v>
      </c>
      <c r="I16" s="350">
        <v>60000000</v>
      </c>
      <c r="J16" s="354">
        <v>0.3</v>
      </c>
      <c r="K16" s="347">
        <v>140000000</v>
      </c>
      <c r="L16" s="345">
        <v>0.7</v>
      </c>
      <c r="M16" s="346" t="s">
        <v>1302</v>
      </c>
      <c r="N16" s="403" t="s">
        <v>1303</v>
      </c>
    </row>
    <row r="17" spans="1:14" ht="24.75" customHeight="1">
      <c r="A17" s="418">
        <v>11</v>
      </c>
      <c r="B17" s="334" t="s">
        <v>1590</v>
      </c>
      <c r="C17" s="333" t="s">
        <v>1060</v>
      </c>
      <c r="D17" s="336" t="s">
        <v>1289</v>
      </c>
      <c r="E17" s="336" t="s">
        <v>1289</v>
      </c>
      <c r="F17" s="337" t="s">
        <v>1289</v>
      </c>
      <c r="G17" s="338"/>
      <c r="H17" s="336" t="s">
        <v>1289</v>
      </c>
      <c r="I17" s="351">
        <v>172500000</v>
      </c>
      <c r="J17" s="352">
        <v>0.15</v>
      </c>
      <c r="K17" s="360" t="s">
        <v>1289</v>
      </c>
      <c r="L17" s="339" t="s">
        <v>1289</v>
      </c>
      <c r="M17" s="353" t="s">
        <v>1287</v>
      </c>
      <c r="N17" s="420" t="s">
        <v>1304</v>
      </c>
    </row>
    <row r="18" spans="1:14" ht="24.75" customHeight="1">
      <c r="A18" s="402">
        <v>12</v>
      </c>
      <c r="B18" s="346" t="s">
        <v>1591</v>
      </c>
      <c r="C18" s="340" t="s">
        <v>458</v>
      </c>
      <c r="D18" s="342">
        <v>37499014</v>
      </c>
      <c r="E18" s="342">
        <v>40057153</v>
      </c>
      <c r="F18" s="342">
        <v>2558140</v>
      </c>
      <c r="G18" s="344">
        <v>1290</v>
      </c>
      <c r="H18" s="342">
        <v>3300000600</v>
      </c>
      <c r="I18" s="350">
        <v>3300000600</v>
      </c>
      <c r="J18" s="354" t="s">
        <v>1289</v>
      </c>
      <c r="K18" s="347" t="s">
        <v>1289</v>
      </c>
      <c r="L18" s="345" t="s">
        <v>1289</v>
      </c>
      <c r="M18" s="355" t="s">
        <v>1292</v>
      </c>
      <c r="N18" s="421" t="s">
        <v>1305</v>
      </c>
    </row>
    <row r="19" spans="1:14" ht="24.75" customHeight="1">
      <c r="A19" s="418">
        <v>13</v>
      </c>
      <c r="B19" s="334" t="s">
        <v>1592</v>
      </c>
      <c r="C19" s="333" t="s">
        <v>1060</v>
      </c>
      <c r="D19" s="336">
        <v>1</v>
      </c>
      <c r="E19" s="336">
        <v>3485000</v>
      </c>
      <c r="F19" s="337">
        <v>3485000</v>
      </c>
      <c r="G19" s="338">
        <v>100</v>
      </c>
      <c r="H19" s="336">
        <v>348500000</v>
      </c>
      <c r="I19" s="351">
        <v>41000000</v>
      </c>
      <c r="J19" s="352">
        <v>0.1</v>
      </c>
      <c r="K19" s="356">
        <v>307500000</v>
      </c>
      <c r="L19" s="339" t="s">
        <v>1289</v>
      </c>
      <c r="M19" s="353" t="s">
        <v>1302</v>
      </c>
      <c r="N19" s="420" t="s">
        <v>1306</v>
      </c>
    </row>
    <row r="20" spans="1:14" ht="24.75" customHeight="1">
      <c r="A20" s="402">
        <v>14</v>
      </c>
      <c r="B20" s="346" t="s">
        <v>1307</v>
      </c>
      <c r="C20" s="340" t="s">
        <v>453</v>
      </c>
      <c r="D20" s="342">
        <v>1</v>
      </c>
      <c r="E20" s="342">
        <v>400000</v>
      </c>
      <c r="F20" s="343">
        <v>400000</v>
      </c>
      <c r="G20" s="344">
        <v>100</v>
      </c>
      <c r="H20" s="342">
        <v>40000000</v>
      </c>
      <c r="I20" s="350">
        <v>12000000</v>
      </c>
      <c r="J20" s="354">
        <v>0.3</v>
      </c>
      <c r="K20" s="347">
        <v>28000000</v>
      </c>
      <c r="L20" s="345">
        <v>0.7</v>
      </c>
      <c r="M20" s="346" t="s">
        <v>1308</v>
      </c>
      <c r="N20" s="403" t="s">
        <v>1309</v>
      </c>
    </row>
    <row r="21" spans="1:14" ht="24.75" customHeight="1">
      <c r="A21" s="418">
        <v>15</v>
      </c>
      <c r="B21" s="334" t="s">
        <v>1310</v>
      </c>
      <c r="C21" s="333" t="s">
        <v>453</v>
      </c>
      <c r="D21" s="336">
        <v>1</v>
      </c>
      <c r="E21" s="336">
        <v>1000000</v>
      </c>
      <c r="F21" s="337">
        <v>1000000</v>
      </c>
      <c r="G21" s="338">
        <v>100</v>
      </c>
      <c r="H21" s="336">
        <v>100000000</v>
      </c>
      <c r="I21" s="351">
        <v>30000000</v>
      </c>
      <c r="J21" s="352">
        <v>0.3</v>
      </c>
      <c r="K21" s="356">
        <v>70000000</v>
      </c>
      <c r="L21" s="339">
        <v>0.7</v>
      </c>
      <c r="M21" s="353" t="s">
        <v>1292</v>
      </c>
      <c r="N21" s="420" t="s">
        <v>1311</v>
      </c>
    </row>
    <row r="22" spans="1:14" ht="24.75" customHeight="1">
      <c r="A22" s="402">
        <v>16</v>
      </c>
      <c r="B22" s="346" t="s">
        <v>1593</v>
      </c>
      <c r="C22" s="341" t="s">
        <v>1060</v>
      </c>
      <c r="D22" s="342">
        <v>2160001</v>
      </c>
      <c r="E22" s="342">
        <v>2700000</v>
      </c>
      <c r="F22" s="343">
        <v>540000</v>
      </c>
      <c r="G22" s="344">
        <v>100</v>
      </c>
      <c r="H22" s="342">
        <v>54000000</v>
      </c>
      <c r="I22" s="350">
        <v>54000000</v>
      </c>
      <c r="J22" s="354">
        <v>0.2</v>
      </c>
      <c r="K22" s="347" t="s">
        <v>1289</v>
      </c>
      <c r="L22" s="345" t="s">
        <v>1289</v>
      </c>
      <c r="M22" s="346" t="s">
        <v>1296</v>
      </c>
      <c r="N22" s="403" t="s">
        <v>1312</v>
      </c>
    </row>
    <row r="23" spans="1:14" ht="24.75" customHeight="1">
      <c r="A23" s="418">
        <v>17</v>
      </c>
      <c r="B23" s="348" t="s">
        <v>1594</v>
      </c>
      <c r="C23" s="334" t="s">
        <v>1060</v>
      </c>
      <c r="D23" s="335">
        <v>1</v>
      </c>
      <c r="E23" s="336">
        <v>2945144</v>
      </c>
      <c r="F23" s="337">
        <v>2945144</v>
      </c>
      <c r="G23" s="338">
        <v>100</v>
      </c>
      <c r="H23" s="336">
        <v>294514400</v>
      </c>
      <c r="I23" s="351">
        <v>36814400</v>
      </c>
      <c r="J23" s="352">
        <v>0.1</v>
      </c>
      <c r="K23" s="356">
        <v>257700000</v>
      </c>
      <c r="L23" s="339">
        <v>0.6999997283664229</v>
      </c>
      <c r="M23" s="357" t="s">
        <v>1290</v>
      </c>
      <c r="N23" s="422" t="s">
        <v>1313</v>
      </c>
    </row>
    <row r="24" spans="1:14" ht="24.75" customHeight="1">
      <c r="A24" s="402">
        <v>18</v>
      </c>
      <c r="B24" s="341" t="s">
        <v>1319</v>
      </c>
      <c r="C24" s="341" t="s">
        <v>1060</v>
      </c>
      <c r="D24" s="349">
        <v>1</v>
      </c>
      <c r="E24" s="342">
        <v>4760000</v>
      </c>
      <c r="F24" s="343">
        <v>4760000</v>
      </c>
      <c r="G24" s="344">
        <v>100</v>
      </c>
      <c r="H24" s="342">
        <v>476000000</v>
      </c>
      <c r="I24" s="350">
        <v>56000000</v>
      </c>
      <c r="J24" s="354">
        <v>0.1</v>
      </c>
      <c r="K24" s="358">
        <v>420000000</v>
      </c>
      <c r="L24" s="345">
        <v>0.75</v>
      </c>
      <c r="M24" s="359" t="s">
        <v>1314</v>
      </c>
      <c r="N24" s="423" t="s">
        <v>1313</v>
      </c>
    </row>
    <row r="25" spans="1:14" ht="24.75" customHeight="1">
      <c r="A25" s="418">
        <v>19</v>
      </c>
      <c r="B25" s="348" t="s">
        <v>1320</v>
      </c>
      <c r="C25" s="334" t="s">
        <v>1060</v>
      </c>
      <c r="D25" s="356">
        <v>8523337</v>
      </c>
      <c r="E25" s="336">
        <v>10654170</v>
      </c>
      <c r="F25" s="337">
        <v>2130834</v>
      </c>
      <c r="G25" s="338">
        <v>100</v>
      </c>
      <c r="H25" s="336">
        <v>213083400</v>
      </c>
      <c r="I25" s="351">
        <v>213083400</v>
      </c>
      <c r="J25" s="352">
        <v>0.2</v>
      </c>
      <c r="K25" s="360" t="s">
        <v>1289</v>
      </c>
      <c r="L25" s="339" t="s">
        <v>1289</v>
      </c>
      <c r="M25" s="357" t="s">
        <v>1296</v>
      </c>
      <c r="N25" s="422" t="s">
        <v>1315</v>
      </c>
    </row>
    <row r="26" spans="1:14" ht="24.75" customHeight="1">
      <c r="A26" s="402">
        <v>20</v>
      </c>
      <c r="B26" s="204" t="s">
        <v>1321</v>
      </c>
      <c r="C26" s="204" t="s">
        <v>449</v>
      </c>
      <c r="D26" s="342">
        <v>5574204</v>
      </c>
      <c r="E26" s="342">
        <v>6557885</v>
      </c>
      <c r="F26" s="343">
        <v>983682</v>
      </c>
      <c r="G26" s="344">
        <v>220</v>
      </c>
      <c r="H26" s="342">
        <v>216410040</v>
      </c>
      <c r="I26" s="350">
        <v>216410040</v>
      </c>
      <c r="J26" s="354" t="s">
        <v>1289</v>
      </c>
      <c r="K26" s="347" t="s">
        <v>1289</v>
      </c>
      <c r="L26" s="345" t="s">
        <v>1289</v>
      </c>
      <c r="M26" s="359" t="s">
        <v>1287</v>
      </c>
      <c r="N26" s="423" t="s">
        <v>1316</v>
      </c>
    </row>
    <row r="27" spans="1:14" ht="24.75" customHeight="1" thickBot="1">
      <c r="A27" s="418">
        <v>21</v>
      </c>
      <c r="B27" s="348" t="s">
        <v>1595</v>
      </c>
      <c r="C27" s="334" t="s">
        <v>1060</v>
      </c>
      <c r="D27" s="356">
        <v>2210001</v>
      </c>
      <c r="E27" s="336">
        <v>2600000</v>
      </c>
      <c r="F27" s="337">
        <v>390000</v>
      </c>
      <c r="G27" s="338">
        <v>100</v>
      </c>
      <c r="H27" s="336">
        <v>39000000</v>
      </c>
      <c r="I27" s="351">
        <v>39000000</v>
      </c>
      <c r="J27" s="352">
        <v>0.15</v>
      </c>
      <c r="K27" s="360" t="s">
        <v>1289</v>
      </c>
      <c r="L27" s="339" t="s">
        <v>1289</v>
      </c>
      <c r="M27" s="357" t="s">
        <v>1292</v>
      </c>
      <c r="N27" s="422" t="s">
        <v>1317</v>
      </c>
    </row>
    <row r="28" spans="1:14" ht="14.25" thickBot="1" thickTop="1">
      <c r="A28" s="406"/>
      <c r="B28" s="407"/>
      <c r="C28" s="409"/>
      <c r="D28" s="409"/>
      <c r="E28" s="409" t="s">
        <v>39</v>
      </c>
      <c r="F28" s="424">
        <v>54166332.87</v>
      </c>
      <c r="G28" s="425"/>
      <c r="H28" s="426">
        <v>12740655966.77</v>
      </c>
      <c r="I28" s="424">
        <v>9503044066.77</v>
      </c>
      <c r="J28" s="427"/>
      <c r="K28" s="424">
        <v>3237611900</v>
      </c>
      <c r="L28" s="413"/>
      <c r="M28" s="428"/>
      <c r="N28" s="415"/>
    </row>
    <row r="29" spans="1:37" ht="13.5" thickTop="1">
      <c r="A29" s="361"/>
      <c r="B29" s="361"/>
      <c r="C29" s="361"/>
      <c r="D29" s="361"/>
      <c r="E29" s="361"/>
      <c r="F29" s="361"/>
      <c r="G29" s="362"/>
      <c r="H29" s="361"/>
      <c r="I29" s="361"/>
      <c r="J29" s="361"/>
      <c r="K29" s="361"/>
      <c r="L29" s="361"/>
      <c r="M29" s="361"/>
      <c r="N29" s="362"/>
      <c r="O29" s="366"/>
      <c r="P29" s="366"/>
      <c r="Q29" s="366"/>
      <c r="R29" s="366"/>
      <c r="S29" s="366"/>
      <c r="T29" s="366"/>
      <c r="U29" s="366"/>
      <c r="V29" s="366"/>
      <c r="W29" s="366"/>
      <c r="X29" s="366"/>
      <c r="Y29" s="366"/>
      <c r="Z29" s="366"/>
      <c r="AA29" s="366"/>
      <c r="AB29" s="366"/>
      <c r="AC29" s="366"/>
      <c r="AD29" s="366"/>
      <c r="AE29" s="366"/>
      <c r="AF29" s="366"/>
      <c r="AG29" s="366"/>
      <c r="AH29" s="366"/>
      <c r="AI29" s="366"/>
      <c r="AJ29" s="366"/>
      <c r="AK29" s="366"/>
    </row>
    <row r="30" spans="1:37" ht="12.75">
      <c r="A30" s="366"/>
      <c r="B30" s="366"/>
      <c r="C30" s="367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366"/>
      <c r="AJ30" s="366"/>
      <c r="AK30" s="366"/>
    </row>
    <row r="31" spans="1:14" s="366" customFormat="1" ht="13.5" thickBot="1">
      <c r="A31" s="429"/>
      <c r="B31" s="429"/>
      <c r="C31" s="430"/>
      <c r="D31" s="429"/>
      <c r="E31" s="429"/>
      <c r="F31" s="429"/>
      <c r="G31" s="429"/>
      <c r="H31" s="429"/>
      <c r="I31" s="429"/>
      <c r="J31" s="429"/>
      <c r="K31" s="429"/>
      <c r="L31" s="429"/>
      <c r="M31" s="429"/>
      <c r="N31" s="429"/>
    </row>
    <row r="32" spans="1:37" ht="20.25">
      <c r="A32" s="762" t="s">
        <v>1323</v>
      </c>
      <c r="B32" s="763"/>
      <c r="C32" s="763"/>
      <c r="D32" s="763"/>
      <c r="E32" s="763"/>
      <c r="F32" s="763"/>
      <c r="G32" s="763"/>
      <c r="H32" s="763"/>
      <c r="I32" s="763"/>
      <c r="J32" s="764"/>
      <c r="K32" s="470"/>
      <c r="L32" s="470"/>
      <c r="M32" s="470"/>
      <c r="N32" s="470"/>
      <c r="O32" s="366"/>
      <c r="P32" s="366"/>
      <c r="Q32" s="366"/>
      <c r="R32" s="366"/>
      <c r="S32" s="366"/>
      <c r="T32" s="366"/>
      <c r="U32" s="366"/>
      <c r="V32" s="366"/>
      <c r="W32" s="366"/>
      <c r="X32" s="366"/>
      <c r="Y32" s="366"/>
      <c r="Z32" s="366"/>
      <c r="AA32" s="366"/>
      <c r="AB32" s="366"/>
      <c r="AC32" s="366"/>
      <c r="AD32" s="366"/>
      <c r="AE32" s="366"/>
      <c r="AF32" s="366"/>
      <c r="AG32" s="366"/>
      <c r="AH32" s="366"/>
      <c r="AI32" s="366"/>
      <c r="AJ32" s="366"/>
      <c r="AK32" s="366"/>
    </row>
    <row r="33" spans="1:37" ht="16.5" thickBot="1">
      <c r="A33" s="765"/>
      <c r="B33" s="766"/>
      <c r="C33" s="766"/>
      <c r="D33" s="766"/>
      <c r="E33" s="766"/>
      <c r="F33" s="766"/>
      <c r="G33" s="766"/>
      <c r="H33" s="766"/>
      <c r="I33" s="766"/>
      <c r="J33" s="767"/>
      <c r="K33" s="469"/>
      <c r="L33" s="469"/>
      <c r="M33" s="469"/>
      <c r="N33" s="469"/>
      <c r="O33" s="366"/>
      <c r="P33" s="366"/>
      <c r="Q33" s="366"/>
      <c r="R33" s="366"/>
      <c r="S33" s="366"/>
      <c r="T33" s="366"/>
      <c r="U33" s="366"/>
      <c r="V33" s="366"/>
      <c r="W33" s="366"/>
      <c r="X33" s="366"/>
      <c r="Y33" s="366"/>
      <c r="Z33" s="366"/>
      <c r="AA33" s="366"/>
      <c r="AB33" s="366"/>
      <c r="AC33" s="366"/>
      <c r="AD33" s="366"/>
      <c r="AE33" s="366"/>
      <c r="AF33" s="366"/>
      <c r="AG33" s="366"/>
      <c r="AH33" s="366"/>
      <c r="AI33" s="366"/>
      <c r="AJ33" s="366"/>
      <c r="AK33" s="366"/>
    </row>
    <row r="34" spans="1:37" ht="52.5" customHeight="1" thickBot="1">
      <c r="A34" s="416" t="s">
        <v>700</v>
      </c>
      <c r="B34" s="330" t="s">
        <v>1057</v>
      </c>
      <c r="C34" s="330" t="s">
        <v>508</v>
      </c>
      <c r="D34" s="471" t="s">
        <v>441</v>
      </c>
      <c r="E34" s="471" t="s">
        <v>900</v>
      </c>
      <c r="F34" s="471" t="s">
        <v>901</v>
      </c>
      <c r="G34" s="330" t="s">
        <v>1324</v>
      </c>
      <c r="H34" s="331" t="s">
        <v>1325</v>
      </c>
      <c r="I34" s="330" t="s">
        <v>263</v>
      </c>
      <c r="J34" s="417" t="s">
        <v>1058</v>
      </c>
      <c r="K34" s="366"/>
      <c r="L34" s="366"/>
      <c r="M34" s="366"/>
      <c r="N34" s="366"/>
      <c r="O34" s="366"/>
      <c r="P34" s="366"/>
      <c r="Q34" s="366"/>
      <c r="R34" s="366"/>
      <c r="S34" s="366"/>
      <c r="T34" s="366"/>
      <c r="U34" s="366"/>
      <c r="V34" s="366"/>
      <c r="W34" s="366"/>
      <c r="X34" s="366"/>
      <c r="Y34" s="366"/>
      <c r="Z34" s="366"/>
      <c r="AA34" s="366"/>
      <c r="AB34" s="366"/>
      <c r="AC34" s="366"/>
      <c r="AD34" s="366"/>
      <c r="AE34" s="366"/>
      <c r="AF34" s="366"/>
      <c r="AG34" s="366"/>
      <c r="AH34" s="366"/>
      <c r="AI34" s="366"/>
      <c r="AJ34" s="366"/>
      <c r="AK34" s="366"/>
    </row>
    <row r="35" spans="1:37" ht="24.75" customHeight="1" thickTop="1">
      <c r="A35" s="398">
        <v>1</v>
      </c>
      <c r="B35" s="288" t="s">
        <v>1326</v>
      </c>
      <c r="C35" s="368" t="s">
        <v>936</v>
      </c>
      <c r="D35" s="368" t="s">
        <v>646</v>
      </c>
      <c r="E35" s="374">
        <v>37052624</v>
      </c>
      <c r="F35" s="370">
        <v>49403497</v>
      </c>
      <c r="G35" s="369">
        <v>12350874</v>
      </c>
      <c r="H35" s="370">
        <v>1235087400</v>
      </c>
      <c r="I35" s="204" t="s">
        <v>1327</v>
      </c>
      <c r="J35" s="399">
        <v>63281</v>
      </c>
      <c r="K35" s="366"/>
      <c r="L35" s="366"/>
      <c r="M35" s="366"/>
      <c r="N35" s="366"/>
      <c r="O35" s="366"/>
      <c r="P35" s="366"/>
      <c r="Q35" s="366"/>
      <c r="R35" s="366"/>
      <c r="S35" s="366"/>
      <c r="T35" s="366"/>
      <c r="U35" s="366"/>
      <c r="V35" s="366"/>
      <c r="W35" s="366"/>
      <c r="X35" s="366"/>
      <c r="Y35" s="366"/>
      <c r="Z35" s="366"/>
      <c r="AA35" s="366"/>
      <c r="AB35" s="366"/>
      <c r="AC35" s="366"/>
      <c r="AD35" s="366"/>
      <c r="AE35" s="366"/>
      <c r="AF35" s="366"/>
      <c r="AG35" s="366"/>
      <c r="AH35" s="366"/>
      <c r="AI35" s="366"/>
      <c r="AJ35" s="366"/>
      <c r="AK35" s="366"/>
    </row>
    <row r="36" spans="1:37" ht="24.75" customHeight="1">
      <c r="A36" s="400">
        <v>2</v>
      </c>
      <c r="B36" s="389" t="s">
        <v>1134</v>
      </c>
      <c r="C36" s="390" t="s">
        <v>936</v>
      </c>
      <c r="D36" s="390" t="s">
        <v>648</v>
      </c>
      <c r="E36" s="391">
        <v>28408001</v>
      </c>
      <c r="F36" s="392">
        <v>36930400</v>
      </c>
      <c r="G36" s="393">
        <v>8522400</v>
      </c>
      <c r="H36" s="392">
        <v>852240000</v>
      </c>
      <c r="I36" s="394" t="s">
        <v>1327</v>
      </c>
      <c r="J36" s="401">
        <v>63282</v>
      </c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366"/>
      <c r="Y36" s="366"/>
      <c r="Z36" s="366"/>
      <c r="AA36" s="366"/>
      <c r="AB36" s="366"/>
      <c r="AC36" s="366"/>
      <c r="AD36" s="366"/>
      <c r="AE36" s="366"/>
      <c r="AF36" s="366"/>
      <c r="AG36" s="366"/>
      <c r="AH36" s="366"/>
      <c r="AI36" s="366"/>
      <c r="AJ36" s="366"/>
      <c r="AK36" s="366"/>
    </row>
    <row r="37" spans="1:37" ht="24.75" customHeight="1">
      <c r="A37" s="398">
        <v>3</v>
      </c>
      <c r="B37" s="288" t="s">
        <v>1328</v>
      </c>
      <c r="C37" s="368" t="s">
        <v>453</v>
      </c>
      <c r="D37" s="368" t="s">
        <v>455</v>
      </c>
      <c r="E37" s="374">
        <v>260001</v>
      </c>
      <c r="F37" s="370">
        <v>650000</v>
      </c>
      <c r="G37" s="369">
        <v>390000</v>
      </c>
      <c r="H37" s="370">
        <v>39000000</v>
      </c>
      <c r="I37" s="204" t="s">
        <v>1287</v>
      </c>
      <c r="J37" s="399">
        <v>63284</v>
      </c>
      <c r="K37" s="366"/>
      <c r="L37" s="366"/>
      <c r="M37" s="366"/>
      <c r="N37" s="366"/>
      <c r="O37" s="366"/>
      <c r="P37" s="366"/>
      <c r="Q37" s="366"/>
      <c r="R37" s="366"/>
      <c r="S37" s="366"/>
      <c r="T37" s="366"/>
      <c r="U37" s="366"/>
      <c r="V37" s="366"/>
      <c r="W37" s="366"/>
      <c r="X37" s="366"/>
      <c r="Y37" s="366"/>
      <c r="Z37" s="366"/>
      <c r="AA37" s="366"/>
      <c r="AB37" s="366"/>
      <c r="AC37" s="366"/>
      <c r="AD37" s="366"/>
      <c r="AE37" s="366"/>
      <c r="AF37" s="366"/>
      <c r="AG37" s="366"/>
      <c r="AH37" s="366"/>
      <c r="AI37" s="366"/>
      <c r="AJ37" s="366"/>
      <c r="AK37" s="366"/>
    </row>
    <row r="38" spans="1:37" ht="24.75" customHeight="1">
      <c r="A38" s="400">
        <v>4</v>
      </c>
      <c r="B38" s="389" t="s">
        <v>1329</v>
      </c>
      <c r="C38" s="390" t="s">
        <v>449</v>
      </c>
      <c r="D38" s="390" t="s">
        <v>448</v>
      </c>
      <c r="E38" s="391">
        <v>2937395</v>
      </c>
      <c r="F38" s="392">
        <v>4406091</v>
      </c>
      <c r="G38" s="393">
        <v>1468697</v>
      </c>
      <c r="H38" s="392">
        <v>146869700</v>
      </c>
      <c r="I38" s="394" t="s">
        <v>1287</v>
      </c>
      <c r="J38" s="401" t="s">
        <v>1330</v>
      </c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6"/>
      <c r="AA38" s="366"/>
      <c r="AB38" s="366"/>
      <c r="AC38" s="366"/>
      <c r="AD38" s="366"/>
      <c r="AE38" s="366"/>
      <c r="AF38" s="366"/>
      <c r="AG38" s="366"/>
      <c r="AH38" s="366"/>
      <c r="AI38" s="366"/>
      <c r="AJ38" s="366"/>
      <c r="AK38" s="366"/>
    </row>
    <row r="39" spans="1:37" ht="24.75" customHeight="1">
      <c r="A39" s="398">
        <v>5</v>
      </c>
      <c r="B39" s="288" t="s">
        <v>1331</v>
      </c>
      <c r="C39" s="363" t="s">
        <v>453</v>
      </c>
      <c r="D39" s="368" t="s">
        <v>455</v>
      </c>
      <c r="E39" s="375">
        <v>236001</v>
      </c>
      <c r="F39" s="370">
        <v>590000</v>
      </c>
      <c r="G39" s="369">
        <v>354000</v>
      </c>
      <c r="H39" s="370">
        <v>35400000</v>
      </c>
      <c r="I39" s="204" t="s">
        <v>1296</v>
      </c>
      <c r="J39" s="399" t="s">
        <v>1332</v>
      </c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  <c r="W39" s="366"/>
      <c r="X39" s="366"/>
      <c r="Y39" s="366"/>
      <c r="Z39" s="366"/>
      <c r="AA39" s="366"/>
      <c r="AB39" s="366"/>
      <c r="AC39" s="366"/>
      <c r="AD39" s="366"/>
      <c r="AE39" s="366"/>
      <c r="AF39" s="366"/>
      <c r="AG39" s="366"/>
      <c r="AH39" s="366"/>
      <c r="AI39" s="366"/>
      <c r="AJ39" s="366"/>
      <c r="AK39" s="366"/>
    </row>
    <row r="40" spans="1:37" ht="24.75" customHeight="1">
      <c r="A40" s="400">
        <v>6</v>
      </c>
      <c r="B40" s="389" t="s">
        <v>1333</v>
      </c>
      <c r="C40" s="390" t="s">
        <v>453</v>
      </c>
      <c r="D40" s="390" t="s">
        <v>633</v>
      </c>
      <c r="E40" s="391">
        <v>1100001</v>
      </c>
      <c r="F40" s="392">
        <v>2200000</v>
      </c>
      <c r="G40" s="393">
        <v>1100000</v>
      </c>
      <c r="H40" s="392">
        <v>110000000</v>
      </c>
      <c r="I40" s="394" t="s">
        <v>1292</v>
      </c>
      <c r="J40" s="401">
        <v>63322</v>
      </c>
      <c r="K40" s="366"/>
      <c r="L40" s="366"/>
      <c r="M40" s="366"/>
      <c r="N40" s="366"/>
      <c r="O40" s="366"/>
      <c r="P40" s="366"/>
      <c r="Q40" s="366"/>
      <c r="R40" s="366"/>
      <c r="S40" s="366"/>
      <c r="T40" s="366"/>
      <c r="U40" s="366"/>
      <c r="V40" s="366"/>
      <c r="W40" s="366"/>
      <c r="X40" s="366"/>
      <c r="Y40" s="366"/>
      <c r="Z40" s="366"/>
      <c r="AA40" s="366"/>
      <c r="AB40" s="366"/>
      <c r="AC40" s="366"/>
      <c r="AD40" s="366"/>
      <c r="AE40" s="366"/>
      <c r="AF40" s="366"/>
      <c r="AG40" s="366"/>
      <c r="AH40" s="366"/>
      <c r="AI40" s="366"/>
      <c r="AJ40" s="366"/>
      <c r="AK40" s="366"/>
    </row>
    <row r="41" spans="1:37" ht="24.75" customHeight="1">
      <c r="A41" s="398">
        <v>7</v>
      </c>
      <c r="B41" s="288" t="s">
        <v>1156</v>
      </c>
      <c r="C41" s="363" t="s">
        <v>453</v>
      </c>
      <c r="D41" s="368" t="s">
        <v>1334</v>
      </c>
      <c r="E41" s="375">
        <v>2578308</v>
      </c>
      <c r="F41" s="370">
        <v>3506498</v>
      </c>
      <c r="G41" s="369">
        <v>928190.34</v>
      </c>
      <c r="H41" s="370">
        <v>92819034</v>
      </c>
      <c r="I41" s="204" t="s">
        <v>1290</v>
      </c>
      <c r="J41" s="399">
        <v>63324</v>
      </c>
      <c r="K41" s="366"/>
      <c r="L41" s="366"/>
      <c r="M41" s="366"/>
      <c r="N41" s="366"/>
      <c r="O41" s="366"/>
      <c r="P41" s="366"/>
      <c r="Q41" s="366"/>
      <c r="R41" s="366"/>
      <c r="S41" s="366"/>
      <c r="T41" s="366"/>
      <c r="U41" s="366"/>
      <c r="V41" s="366"/>
      <c r="W41" s="366"/>
      <c r="X41" s="366"/>
      <c r="Y41" s="366"/>
      <c r="Z41" s="366"/>
      <c r="AA41" s="366"/>
      <c r="AB41" s="366"/>
      <c r="AC41" s="366"/>
      <c r="AD41" s="366"/>
      <c r="AE41" s="366"/>
      <c r="AF41" s="366"/>
      <c r="AG41" s="366"/>
      <c r="AH41" s="366"/>
      <c r="AI41" s="366"/>
      <c r="AJ41" s="366"/>
      <c r="AK41" s="366"/>
    </row>
    <row r="42" spans="1:37" ht="24.75" customHeight="1">
      <c r="A42" s="400">
        <v>8</v>
      </c>
      <c r="B42" s="389" t="s">
        <v>1335</v>
      </c>
      <c r="C42" s="390" t="s">
        <v>453</v>
      </c>
      <c r="D42" s="390" t="s">
        <v>635</v>
      </c>
      <c r="E42" s="391">
        <v>8384328</v>
      </c>
      <c r="F42" s="392">
        <v>12576491</v>
      </c>
      <c r="G42" s="393">
        <v>4192163.75</v>
      </c>
      <c r="H42" s="392">
        <v>419216375</v>
      </c>
      <c r="I42" s="394" t="s">
        <v>1287</v>
      </c>
      <c r="J42" s="401">
        <v>63324</v>
      </c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366"/>
      <c r="AJ42" s="366"/>
      <c r="AK42" s="366"/>
    </row>
    <row r="43" spans="1:37" ht="24.75" customHeight="1">
      <c r="A43" s="398">
        <v>9</v>
      </c>
      <c r="B43" s="288" t="s">
        <v>1336</v>
      </c>
      <c r="C43" s="363" t="s">
        <v>453</v>
      </c>
      <c r="D43" s="368" t="s">
        <v>635</v>
      </c>
      <c r="E43" s="375">
        <v>2112741</v>
      </c>
      <c r="F43" s="370">
        <v>3169110</v>
      </c>
      <c r="G43" s="369">
        <v>1056369.6</v>
      </c>
      <c r="H43" s="370">
        <v>105636960.00000001</v>
      </c>
      <c r="I43" s="204" t="s">
        <v>1337</v>
      </c>
      <c r="J43" s="399">
        <v>63324</v>
      </c>
      <c r="K43" s="366"/>
      <c r="L43" s="366"/>
      <c r="M43" s="366"/>
      <c r="N43" s="366"/>
      <c r="O43" s="366"/>
      <c r="P43" s="366"/>
      <c r="Q43" s="366"/>
      <c r="R43" s="366"/>
      <c r="S43" s="366"/>
      <c r="T43" s="366"/>
      <c r="U43" s="366"/>
      <c r="V43" s="366"/>
      <c r="W43" s="366"/>
      <c r="X43" s="366"/>
      <c r="Y43" s="366"/>
      <c r="Z43" s="366"/>
      <c r="AA43" s="366"/>
      <c r="AB43" s="366"/>
      <c r="AC43" s="366"/>
      <c r="AD43" s="366"/>
      <c r="AE43" s="366"/>
      <c r="AF43" s="366"/>
      <c r="AG43" s="366"/>
      <c r="AH43" s="366"/>
      <c r="AI43" s="366"/>
      <c r="AJ43" s="366"/>
      <c r="AK43" s="366"/>
    </row>
    <row r="44" spans="1:37" ht="24.75" customHeight="1">
      <c r="A44" s="400">
        <v>10</v>
      </c>
      <c r="B44" s="389" t="s">
        <v>1338</v>
      </c>
      <c r="C44" s="390" t="s">
        <v>453</v>
      </c>
      <c r="D44" s="390" t="s">
        <v>635</v>
      </c>
      <c r="E44" s="391">
        <v>8200154</v>
      </c>
      <c r="F44" s="392">
        <v>12300230</v>
      </c>
      <c r="G44" s="393">
        <v>4100076.42</v>
      </c>
      <c r="H44" s="392">
        <v>410007642</v>
      </c>
      <c r="I44" s="394" t="s">
        <v>1314</v>
      </c>
      <c r="J44" s="401">
        <v>63332</v>
      </c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366"/>
      <c r="W44" s="366"/>
      <c r="X44" s="366"/>
      <c r="Y44" s="366"/>
      <c r="Z44" s="366"/>
      <c r="AA44" s="366"/>
      <c r="AB44" s="366"/>
      <c r="AC44" s="366"/>
      <c r="AD44" s="366"/>
      <c r="AE44" s="366"/>
      <c r="AF44" s="366"/>
      <c r="AG44" s="366"/>
      <c r="AH44" s="366"/>
      <c r="AI44" s="366"/>
      <c r="AJ44" s="366"/>
      <c r="AK44" s="366"/>
    </row>
    <row r="45" spans="1:37" ht="24.75" customHeight="1">
      <c r="A45" s="398">
        <v>11</v>
      </c>
      <c r="B45" s="288" t="s">
        <v>395</v>
      </c>
      <c r="C45" s="363" t="s">
        <v>936</v>
      </c>
      <c r="D45" s="368" t="s">
        <v>621</v>
      </c>
      <c r="E45" s="375">
        <v>30220774</v>
      </c>
      <c r="F45" s="370">
        <v>37775966</v>
      </c>
      <c r="G45" s="369">
        <v>7555193</v>
      </c>
      <c r="H45" s="370">
        <v>755519300</v>
      </c>
      <c r="I45" s="204" t="s">
        <v>1339</v>
      </c>
      <c r="J45" s="399">
        <v>63342</v>
      </c>
      <c r="K45" s="366"/>
      <c r="L45" s="366"/>
      <c r="M45" s="366"/>
      <c r="N45" s="366"/>
      <c r="O45" s="366"/>
      <c r="P45" s="366"/>
      <c r="Q45" s="366"/>
      <c r="R45" s="366"/>
      <c r="S45" s="366"/>
      <c r="T45" s="366"/>
      <c r="U45" s="366"/>
      <c r="V45" s="366"/>
      <c r="W45" s="366"/>
      <c r="X45" s="366"/>
      <c r="Y45" s="366"/>
      <c r="Z45" s="366"/>
      <c r="AA45" s="366"/>
      <c r="AB45" s="366"/>
      <c r="AC45" s="366"/>
      <c r="AD45" s="366"/>
      <c r="AE45" s="366"/>
      <c r="AF45" s="366"/>
      <c r="AG45" s="366"/>
      <c r="AH45" s="366"/>
      <c r="AI45" s="366"/>
      <c r="AJ45" s="366"/>
      <c r="AK45" s="366"/>
    </row>
    <row r="46" spans="1:37" ht="24.75" customHeight="1">
      <c r="A46" s="400">
        <v>12</v>
      </c>
      <c r="B46" s="389" t="s">
        <v>1340</v>
      </c>
      <c r="C46" s="390" t="s">
        <v>936</v>
      </c>
      <c r="D46" s="390" t="s">
        <v>635</v>
      </c>
      <c r="E46" s="391">
        <v>39376001</v>
      </c>
      <c r="F46" s="392">
        <v>59064000</v>
      </c>
      <c r="G46" s="393">
        <v>19688000</v>
      </c>
      <c r="H46" s="392">
        <v>1968800000</v>
      </c>
      <c r="I46" s="394" t="s">
        <v>1341</v>
      </c>
      <c r="J46" s="401">
        <v>63342</v>
      </c>
      <c r="K46" s="366"/>
      <c r="L46" s="366"/>
      <c r="M46" s="366"/>
      <c r="N46" s="366"/>
      <c r="O46" s="366"/>
      <c r="P46" s="366"/>
      <c r="Q46" s="366"/>
      <c r="R46" s="366"/>
      <c r="S46" s="366"/>
      <c r="T46" s="366"/>
      <c r="U46" s="366"/>
      <c r="V46" s="366"/>
      <c r="W46" s="366"/>
      <c r="X46" s="366"/>
      <c r="Y46" s="366"/>
      <c r="Z46" s="366"/>
      <c r="AA46" s="366"/>
      <c r="AB46" s="366"/>
      <c r="AC46" s="366"/>
      <c r="AD46" s="366"/>
      <c r="AE46" s="366"/>
      <c r="AF46" s="366"/>
      <c r="AG46" s="366"/>
      <c r="AH46" s="366"/>
      <c r="AI46" s="366"/>
      <c r="AJ46" s="366"/>
      <c r="AK46" s="366"/>
    </row>
    <row r="47" spans="1:37" ht="24.75" customHeight="1">
      <c r="A47" s="398">
        <v>13</v>
      </c>
      <c r="B47" s="288" t="s">
        <v>1252</v>
      </c>
      <c r="C47" s="363" t="s">
        <v>449</v>
      </c>
      <c r="D47" s="368" t="s">
        <v>455</v>
      </c>
      <c r="E47" s="375">
        <v>634525</v>
      </c>
      <c r="F47" s="364">
        <v>1586310</v>
      </c>
      <c r="G47" s="369">
        <v>951786</v>
      </c>
      <c r="H47" s="370">
        <v>95178600</v>
      </c>
      <c r="I47" s="204" t="s">
        <v>1287</v>
      </c>
      <c r="J47" s="399">
        <v>63342</v>
      </c>
      <c r="K47" s="366"/>
      <c r="L47" s="366"/>
      <c r="M47" s="366"/>
      <c r="N47" s="366"/>
      <c r="O47" s="366"/>
      <c r="P47" s="366"/>
      <c r="Q47" s="366"/>
      <c r="R47" s="366"/>
      <c r="S47" s="366"/>
      <c r="T47" s="366"/>
      <c r="U47" s="366"/>
      <c r="V47" s="366"/>
      <c r="W47" s="366"/>
      <c r="X47" s="366"/>
      <c r="Y47" s="366"/>
      <c r="Z47" s="366"/>
      <c r="AA47" s="366"/>
      <c r="AB47" s="366"/>
      <c r="AC47" s="366"/>
      <c r="AD47" s="366"/>
      <c r="AE47" s="366"/>
      <c r="AF47" s="366"/>
      <c r="AG47" s="366"/>
      <c r="AH47" s="366"/>
      <c r="AI47" s="366"/>
      <c r="AJ47" s="366"/>
      <c r="AK47" s="366"/>
    </row>
    <row r="48" spans="1:37" ht="24.75" customHeight="1">
      <c r="A48" s="400">
        <v>14</v>
      </c>
      <c r="B48" s="389" t="s">
        <v>1342</v>
      </c>
      <c r="C48" s="390" t="s">
        <v>453</v>
      </c>
      <c r="D48" s="390" t="s">
        <v>1343</v>
      </c>
      <c r="E48" s="391">
        <v>4255553</v>
      </c>
      <c r="F48" s="392">
        <v>9362214</v>
      </c>
      <c r="G48" s="393">
        <v>5106662</v>
      </c>
      <c r="H48" s="379">
        <v>510666200</v>
      </c>
      <c r="I48" s="394" t="s">
        <v>1091</v>
      </c>
      <c r="J48" s="401">
        <v>63346</v>
      </c>
      <c r="K48" s="366"/>
      <c r="L48" s="366"/>
      <c r="M48" s="366"/>
      <c r="N48" s="366"/>
      <c r="O48" s="366"/>
      <c r="P48" s="366"/>
      <c r="Q48" s="366"/>
      <c r="R48" s="366"/>
      <c r="S48" s="366"/>
      <c r="T48" s="366"/>
      <c r="U48" s="366"/>
      <c r="V48" s="366"/>
      <c r="W48" s="366"/>
      <c r="X48" s="366"/>
      <c r="Y48" s="366"/>
      <c r="Z48" s="366"/>
      <c r="AA48" s="366"/>
      <c r="AB48" s="366"/>
      <c r="AC48" s="366"/>
      <c r="AD48" s="366"/>
      <c r="AE48" s="366"/>
      <c r="AF48" s="366"/>
      <c r="AG48" s="366"/>
      <c r="AH48" s="366"/>
      <c r="AI48" s="366"/>
      <c r="AJ48" s="366"/>
      <c r="AK48" s="366"/>
    </row>
    <row r="49" spans="1:37" ht="24.75" customHeight="1">
      <c r="A49" s="402">
        <v>15</v>
      </c>
      <c r="B49" s="395" t="s">
        <v>1170</v>
      </c>
      <c r="C49" s="380" t="s">
        <v>453</v>
      </c>
      <c r="D49" s="381" t="s">
        <v>633</v>
      </c>
      <c r="E49" s="372">
        <v>1569601</v>
      </c>
      <c r="F49" s="342">
        <v>3139200</v>
      </c>
      <c r="G49" s="373">
        <v>1569600</v>
      </c>
      <c r="H49" s="376">
        <v>156960000</v>
      </c>
      <c r="I49" s="396" t="s">
        <v>1337</v>
      </c>
      <c r="J49" s="403">
        <v>63347</v>
      </c>
      <c r="K49" s="366"/>
      <c r="L49" s="366"/>
      <c r="M49" s="366"/>
      <c r="N49" s="366"/>
      <c r="O49" s="366"/>
      <c r="P49" s="366"/>
      <c r="Q49" s="366"/>
      <c r="R49" s="366"/>
      <c r="S49" s="366"/>
      <c r="T49" s="366"/>
      <c r="U49" s="366"/>
      <c r="V49" s="366"/>
      <c r="W49" s="366"/>
      <c r="X49" s="366"/>
      <c r="Y49" s="366"/>
      <c r="Z49" s="366"/>
      <c r="AA49" s="366"/>
      <c r="AB49" s="366"/>
      <c r="AC49" s="366"/>
      <c r="AD49" s="366"/>
      <c r="AE49" s="366"/>
      <c r="AF49" s="366"/>
      <c r="AG49" s="366"/>
      <c r="AH49" s="366"/>
      <c r="AI49" s="366"/>
      <c r="AJ49" s="366"/>
      <c r="AK49" s="366"/>
    </row>
    <row r="50" spans="1:37" ht="24.75" customHeight="1">
      <c r="A50" s="400">
        <v>16</v>
      </c>
      <c r="B50" s="389" t="s">
        <v>1344</v>
      </c>
      <c r="C50" s="388" t="s">
        <v>453</v>
      </c>
      <c r="D50" s="390" t="s">
        <v>635</v>
      </c>
      <c r="E50" s="391">
        <v>250001</v>
      </c>
      <c r="F50" s="392">
        <v>375000</v>
      </c>
      <c r="G50" s="393">
        <v>125000</v>
      </c>
      <c r="H50" s="379">
        <v>12500000</v>
      </c>
      <c r="I50" s="394" t="s">
        <v>1091</v>
      </c>
      <c r="J50" s="401">
        <v>63351</v>
      </c>
      <c r="K50" s="366"/>
      <c r="L50" s="366"/>
      <c r="M50" s="366"/>
      <c r="N50" s="366"/>
      <c r="O50" s="366"/>
      <c r="P50" s="366"/>
      <c r="Q50" s="366"/>
      <c r="R50" s="366"/>
      <c r="S50" s="366"/>
      <c r="T50" s="366"/>
      <c r="U50" s="366"/>
      <c r="V50" s="366"/>
      <c r="W50" s="366"/>
      <c r="X50" s="366"/>
      <c r="Y50" s="366"/>
      <c r="Z50" s="366"/>
      <c r="AA50" s="366"/>
      <c r="AB50" s="366"/>
      <c r="AC50" s="366"/>
      <c r="AD50" s="366"/>
      <c r="AE50" s="366"/>
      <c r="AF50" s="366"/>
      <c r="AG50" s="366"/>
      <c r="AH50" s="366"/>
      <c r="AI50" s="366"/>
      <c r="AJ50" s="366"/>
      <c r="AK50" s="366"/>
    </row>
    <row r="51" spans="1:37" ht="24.75" customHeight="1">
      <c r="A51" s="398">
        <v>17</v>
      </c>
      <c r="B51" s="288" t="s">
        <v>1345</v>
      </c>
      <c r="C51" s="363" t="s">
        <v>453</v>
      </c>
      <c r="D51" s="368" t="s">
        <v>1343</v>
      </c>
      <c r="E51" s="375">
        <v>460001</v>
      </c>
      <c r="F51" s="370">
        <v>1012000</v>
      </c>
      <c r="G51" s="369">
        <v>552000</v>
      </c>
      <c r="H51" s="376">
        <v>55200000</v>
      </c>
      <c r="I51" s="204" t="s">
        <v>1339</v>
      </c>
      <c r="J51" s="399">
        <v>63351</v>
      </c>
      <c r="K51" s="366"/>
      <c r="L51" s="366"/>
      <c r="M51" s="366"/>
      <c r="N51" s="366"/>
      <c r="O51" s="366"/>
      <c r="P51" s="366"/>
      <c r="Q51" s="366"/>
      <c r="R51" s="366"/>
      <c r="S51" s="366"/>
      <c r="T51" s="366"/>
      <c r="U51" s="366"/>
      <c r="V51" s="366"/>
      <c r="W51" s="366"/>
      <c r="X51" s="366"/>
      <c r="Y51" s="366"/>
      <c r="Z51" s="366"/>
      <c r="AA51" s="366"/>
      <c r="AB51" s="366"/>
      <c r="AC51" s="366"/>
      <c r="AD51" s="366"/>
      <c r="AE51" s="366"/>
      <c r="AF51" s="366"/>
      <c r="AG51" s="366"/>
      <c r="AH51" s="366"/>
      <c r="AI51" s="366"/>
      <c r="AJ51" s="366"/>
      <c r="AK51" s="366"/>
    </row>
    <row r="52" spans="1:37" ht="24.75" customHeight="1">
      <c r="A52" s="400">
        <v>18</v>
      </c>
      <c r="B52" s="389" t="s">
        <v>189</v>
      </c>
      <c r="C52" s="388" t="s">
        <v>936</v>
      </c>
      <c r="D52" s="388" t="s">
        <v>1346</v>
      </c>
      <c r="E52" s="391">
        <v>44991451</v>
      </c>
      <c r="F52" s="392">
        <v>51418800</v>
      </c>
      <c r="G52" s="393">
        <v>6427350</v>
      </c>
      <c r="H52" s="379">
        <v>642735000</v>
      </c>
      <c r="I52" s="394" t="s">
        <v>1126</v>
      </c>
      <c r="J52" s="401">
        <v>63352</v>
      </c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366"/>
      <c r="Y52" s="366"/>
      <c r="Z52" s="366"/>
      <c r="AA52" s="366"/>
      <c r="AB52" s="366"/>
      <c r="AC52" s="366"/>
      <c r="AD52" s="366"/>
      <c r="AE52" s="366"/>
      <c r="AF52" s="366"/>
      <c r="AG52" s="366"/>
      <c r="AH52" s="366"/>
      <c r="AI52" s="366"/>
      <c r="AJ52" s="366"/>
      <c r="AK52" s="366"/>
    </row>
    <row r="53" spans="1:37" ht="24.75" customHeight="1">
      <c r="A53" s="402">
        <v>19</v>
      </c>
      <c r="B53" s="346" t="s">
        <v>1347</v>
      </c>
      <c r="C53" s="340" t="s">
        <v>936</v>
      </c>
      <c r="D53" s="371" t="s">
        <v>635</v>
      </c>
      <c r="E53" s="372">
        <v>20600001</v>
      </c>
      <c r="F53" s="342">
        <v>30900000</v>
      </c>
      <c r="G53" s="373">
        <v>10300000</v>
      </c>
      <c r="H53" s="376">
        <v>1030000000</v>
      </c>
      <c r="I53" s="341" t="s">
        <v>1308</v>
      </c>
      <c r="J53" s="403">
        <v>63359</v>
      </c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6"/>
      <c r="W53" s="366"/>
      <c r="X53" s="366"/>
      <c r="Y53" s="366"/>
      <c r="Z53" s="366"/>
      <c r="AA53" s="366"/>
      <c r="AB53" s="366"/>
      <c r="AC53" s="366"/>
      <c r="AD53" s="366"/>
      <c r="AE53" s="366"/>
      <c r="AF53" s="366"/>
      <c r="AG53" s="366"/>
      <c r="AH53" s="366"/>
      <c r="AI53" s="366"/>
      <c r="AJ53" s="366"/>
      <c r="AK53" s="366"/>
    </row>
    <row r="54" spans="1:37" ht="24.75" customHeight="1">
      <c r="A54" s="400">
        <v>20</v>
      </c>
      <c r="B54" s="389" t="s">
        <v>1348</v>
      </c>
      <c r="C54" s="377" t="s">
        <v>453</v>
      </c>
      <c r="D54" s="378" t="s">
        <v>621</v>
      </c>
      <c r="E54" s="391">
        <v>6839673</v>
      </c>
      <c r="F54" s="392">
        <v>8539414</v>
      </c>
      <c r="G54" s="393">
        <v>1699741.7</v>
      </c>
      <c r="H54" s="379">
        <v>169974170</v>
      </c>
      <c r="I54" s="397" t="s">
        <v>1308</v>
      </c>
      <c r="J54" s="401">
        <v>63361</v>
      </c>
      <c r="K54" s="366"/>
      <c r="L54" s="366"/>
      <c r="M54" s="366"/>
      <c r="N54" s="366"/>
      <c r="O54" s="366"/>
      <c r="P54" s="366"/>
      <c r="Q54" s="366"/>
      <c r="R54" s="366"/>
      <c r="S54" s="366"/>
      <c r="T54" s="366"/>
      <c r="U54" s="366"/>
      <c r="V54" s="366"/>
      <c r="W54" s="366"/>
      <c r="X54" s="366"/>
      <c r="Y54" s="366"/>
      <c r="Z54" s="366"/>
      <c r="AA54" s="366"/>
      <c r="AB54" s="366"/>
      <c r="AC54" s="366"/>
      <c r="AD54" s="366"/>
      <c r="AE54" s="366"/>
      <c r="AF54" s="366"/>
      <c r="AG54" s="366"/>
      <c r="AH54" s="366"/>
      <c r="AI54" s="366"/>
      <c r="AJ54" s="366"/>
      <c r="AK54" s="366"/>
    </row>
    <row r="55" spans="1:37" ht="24.75" customHeight="1">
      <c r="A55" s="402">
        <v>21</v>
      </c>
      <c r="B55" s="346" t="s">
        <v>1349</v>
      </c>
      <c r="C55" s="340" t="s">
        <v>936</v>
      </c>
      <c r="D55" s="371" t="s">
        <v>635</v>
      </c>
      <c r="E55" s="372">
        <v>38645401</v>
      </c>
      <c r="F55" s="342">
        <v>57968100</v>
      </c>
      <c r="G55" s="373">
        <v>19322700</v>
      </c>
      <c r="H55" s="376">
        <v>1932270000</v>
      </c>
      <c r="I55" s="341" t="s">
        <v>1327</v>
      </c>
      <c r="J55" s="403">
        <v>63361</v>
      </c>
      <c r="K55" s="366"/>
      <c r="L55" s="366"/>
      <c r="M55" s="366"/>
      <c r="N55" s="366"/>
      <c r="O55" s="366"/>
      <c r="P55" s="366"/>
      <c r="Q55" s="366"/>
      <c r="R55" s="366"/>
      <c r="S55" s="366"/>
      <c r="T55" s="366"/>
      <c r="U55" s="366"/>
      <c r="V55" s="366"/>
      <c r="W55" s="366"/>
      <c r="X55" s="366"/>
      <c r="Y55" s="366"/>
      <c r="Z55" s="366"/>
      <c r="AA55" s="366"/>
      <c r="AB55" s="366"/>
      <c r="AC55" s="366"/>
      <c r="AD55" s="366"/>
      <c r="AE55" s="366"/>
      <c r="AF55" s="366"/>
      <c r="AG55" s="366"/>
      <c r="AH55" s="366"/>
      <c r="AI55" s="366"/>
      <c r="AJ55" s="366"/>
      <c r="AK55" s="366"/>
    </row>
    <row r="56" spans="1:37" ht="24.75" customHeight="1">
      <c r="A56" s="400">
        <v>22</v>
      </c>
      <c r="B56" s="389" t="s">
        <v>1350</v>
      </c>
      <c r="C56" s="377" t="s">
        <v>449</v>
      </c>
      <c r="D56" s="378" t="s">
        <v>1351</v>
      </c>
      <c r="E56" s="391">
        <v>2506501</v>
      </c>
      <c r="F56" s="392">
        <v>6892875</v>
      </c>
      <c r="G56" s="393">
        <v>4386375</v>
      </c>
      <c r="H56" s="379">
        <v>438637500</v>
      </c>
      <c r="I56" s="394" t="s">
        <v>1314</v>
      </c>
      <c r="J56" s="401">
        <v>63392</v>
      </c>
      <c r="K56" s="366"/>
      <c r="L56" s="366"/>
      <c r="M56" s="366"/>
      <c r="N56" s="366"/>
      <c r="O56" s="366"/>
      <c r="P56" s="366"/>
      <c r="Q56" s="366"/>
      <c r="R56" s="366"/>
      <c r="S56" s="366"/>
      <c r="T56" s="366"/>
      <c r="U56" s="366"/>
      <c r="V56" s="366"/>
      <c r="W56" s="366"/>
      <c r="X56" s="366"/>
      <c r="Y56" s="366"/>
      <c r="Z56" s="366"/>
      <c r="AA56" s="366"/>
      <c r="AB56" s="366"/>
      <c r="AC56" s="366"/>
      <c r="AD56" s="366"/>
      <c r="AE56" s="366"/>
      <c r="AF56" s="366"/>
      <c r="AG56" s="366"/>
      <c r="AH56" s="366"/>
      <c r="AI56" s="366"/>
      <c r="AJ56" s="366"/>
      <c r="AK56" s="366"/>
    </row>
    <row r="57" spans="1:37" ht="24.75" customHeight="1">
      <c r="A57" s="402">
        <v>23</v>
      </c>
      <c r="B57" s="346" t="s">
        <v>1352</v>
      </c>
      <c r="C57" s="340" t="s">
        <v>449</v>
      </c>
      <c r="D57" s="371" t="s">
        <v>633</v>
      </c>
      <c r="E57" s="372">
        <v>375001</v>
      </c>
      <c r="F57" s="342">
        <v>750000</v>
      </c>
      <c r="G57" s="373">
        <v>375000</v>
      </c>
      <c r="H57" s="376">
        <v>37500000</v>
      </c>
      <c r="I57" s="341" t="s">
        <v>1292</v>
      </c>
      <c r="J57" s="403">
        <v>63394</v>
      </c>
      <c r="K57" s="366"/>
      <c r="L57" s="366"/>
      <c r="M57" s="366"/>
      <c r="N57" s="366"/>
      <c r="O57" s="366"/>
      <c r="P57" s="366"/>
      <c r="Q57" s="366"/>
      <c r="R57" s="366"/>
      <c r="S57" s="366"/>
      <c r="T57" s="366"/>
      <c r="U57" s="366"/>
      <c r="V57" s="366"/>
      <c r="W57" s="366"/>
      <c r="X57" s="366"/>
      <c r="Y57" s="366"/>
      <c r="Z57" s="366"/>
      <c r="AA57" s="366"/>
      <c r="AB57" s="366"/>
      <c r="AC57" s="366"/>
      <c r="AD57" s="366"/>
      <c r="AE57" s="366"/>
      <c r="AF57" s="366"/>
      <c r="AG57" s="366"/>
      <c r="AH57" s="366"/>
      <c r="AI57" s="366"/>
      <c r="AJ57" s="366"/>
      <c r="AK57" s="366"/>
    </row>
    <row r="58" spans="1:37" ht="24.75" customHeight="1">
      <c r="A58" s="400">
        <v>24</v>
      </c>
      <c r="B58" s="389" t="s">
        <v>1353</v>
      </c>
      <c r="C58" s="388" t="s">
        <v>449</v>
      </c>
      <c r="D58" s="390" t="s">
        <v>1128</v>
      </c>
      <c r="E58" s="391">
        <v>3692988</v>
      </c>
      <c r="F58" s="392">
        <v>6647376</v>
      </c>
      <c r="G58" s="393">
        <v>2954389</v>
      </c>
      <c r="H58" s="379">
        <v>295438900</v>
      </c>
      <c r="I58" s="394" t="s">
        <v>1287</v>
      </c>
      <c r="J58" s="401">
        <v>63394</v>
      </c>
      <c r="K58" s="366"/>
      <c r="L58" s="366"/>
      <c r="M58" s="366"/>
      <c r="N58" s="366"/>
      <c r="O58" s="366"/>
      <c r="P58" s="366"/>
      <c r="Q58" s="366"/>
      <c r="R58" s="366"/>
      <c r="S58" s="366"/>
      <c r="T58" s="366"/>
      <c r="U58" s="366"/>
      <c r="V58" s="366"/>
      <c r="W58" s="366"/>
      <c r="X58" s="366"/>
      <c r="Y58" s="366"/>
      <c r="Z58" s="366"/>
      <c r="AA58" s="366"/>
      <c r="AB58" s="366"/>
      <c r="AC58" s="366"/>
      <c r="AD58" s="366"/>
      <c r="AE58" s="366"/>
      <c r="AF58" s="366"/>
      <c r="AG58" s="366"/>
      <c r="AH58" s="366"/>
      <c r="AI58" s="366"/>
      <c r="AJ58" s="366"/>
      <c r="AK58" s="366"/>
    </row>
    <row r="59" spans="1:37" ht="24.75" customHeight="1">
      <c r="A59" s="402">
        <v>25</v>
      </c>
      <c r="B59" s="346" t="s">
        <v>1354</v>
      </c>
      <c r="C59" s="340" t="s">
        <v>453</v>
      </c>
      <c r="D59" s="371" t="s">
        <v>633</v>
      </c>
      <c r="E59" s="372">
        <v>1000001</v>
      </c>
      <c r="F59" s="342">
        <v>2000000</v>
      </c>
      <c r="G59" s="373">
        <v>1000000</v>
      </c>
      <c r="H59" s="376">
        <v>100000000</v>
      </c>
      <c r="I59" s="341" t="s">
        <v>1292</v>
      </c>
      <c r="J59" s="403">
        <v>63399</v>
      </c>
      <c r="K59" s="366"/>
      <c r="L59" s="366"/>
      <c r="M59" s="366"/>
      <c r="N59" s="366"/>
      <c r="O59" s="366"/>
      <c r="P59" s="366"/>
      <c r="Q59" s="366"/>
      <c r="R59" s="366"/>
      <c r="S59" s="366"/>
      <c r="T59" s="366"/>
      <c r="U59" s="366"/>
      <c r="V59" s="366"/>
      <c r="W59" s="366"/>
      <c r="X59" s="366"/>
      <c r="Y59" s="366"/>
      <c r="Z59" s="366"/>
      <c r="AA59" s="366"/>
      <c r="AB59" s="366"/>
      <c r="AC59" s="366"/>
      <c r="AD59" s="366"/>
      <c r="AE59" s="366"/>
      <c r="AF59" s="366"/>
      <c r="AG59" s="366"/>
      <c r="AH59" s="366"/>
      <c r="AI59" s="366"/>
      <c r="AJ59" s="366"/>
      <c r="AK59" s="366"/>
    </row>
    <row r="60" spans="1:37" ht="24.75" customHeight="1">
      <c r="A60" s="400">
        <v>26</v>
      </c>
      <c r="B60" s="389" t="s">
        <v>1355</v>
      </c>
      <c r="C60" s="388" t="s">
        <v>453</v>
      </c>
      <c r="D60" s="390" t="s">
        <v>635</v>
      </c>
      <c r="E60" s="391">
        <v>1980001</v>
      </c>
      <c r="F60" s="392">
        <v>2970000</v>
      </c>
      <c r="G60" s="393">
        <v>990000</v>
      </c>
      <c r="H60" s="379">
        <v>99000000</v>
      </c>
      <c r="I60" s="394" t="s">
        <v>1296</v>
      </c>
      <c r="J60" s="404" t="s">
        <v>1356</v>
      </c>
      <c r="K60" s="366"/>
      <c r="L60" s="366"/>
      <c r="M60" s="366"/>
      <c r="N60" s="366"/>
      <c r="O60" s="366"/>
      <c r="P60" s="366"/>
      <c r="Q60" s="366"/>
      <c r="R60" s="366"/>
      <c r="S60" s="366"/>
      <c r="T60" s="366"/>
      <c r="U60" s="366"/>
      <c r="V60" s="366"/>
      <c r="W60" s="366"/>
      <c r="X60" s="366"/>
      <c r="Y60" s="366"/>
      <c r="Z60" s="366"/>
      <c r="AA60" s="366"/>
      <c r="AB60" s="366"/>
      <c r="AC60" s="366"/>
      <c r="AD60" s="366"/>
      <c r="AE60" s="366"/>
      <c r="AF60" s="366"/>
      <c r="AG60" s="366"/>
      <c r="AH60" s="366"/>
      <c r="AI60" s="366"/>
      <c r="AJ60" s="366"/>
      <c r="AK60" s="366"/>
    </row>
    <row r="61" spans="1:37" ht="24.75" customHeight="1">
      <c r="A61" s="402">
        <v>27</v>
      </c>
      <c r="B61" s="346" t="s">
        <v>1357</v>
      </c>
      <c r="C61" s="340" t="s">
        <v>453</v>
      </c>
      <c r="D61" s="371" t="s">
        <v>635</v>
      </c>
      <c r="E61" s="372">
        <v>8810882</v>
      </c>
      <c r="F61" s="342">
        <v>13216322</v>
      </c>
      <c r="G61" s="373">
        <v>4405440.39</v>
      </c>
      <c r="H61" s="376">
        <v>440544038.99999994</v>
      </c>
      <c r="I61" s="341" t="s">
        <v>1287</v>
      </c>
      <c r="J61" s="405" t="s">
        <v>1358</v>
      </c>
      <c r="K61" s="366"/>
      <c r="L61" s="366"/>
      <c r="M61" s="366"/>
      <c r="N61" s="366"/>
      <c r="O61" s="366"/>
      <c r="P61" s="366"/>
      <c r="Q61" s="366"/>
      <c r="R61" s="366"/>
      <c r="S61" s="366"/>
      <c r="T61" s="366"/>
      <c r="U61" s="366"/>
      <c r="V61" s="366"/>
      <c r="W61" s="366"/>
      <c r="X61" s="366"/>
      <c r="Y61" s="366"/>
      <c r="Z61" s="366"/>
      <c r="AA61" s="366"/>
      <c r="AB61" s="366"/>
      <c r="AC61" s="366"/>
      <c r="AD61" s="366"/>
      <c r="AE61" s="366"/>
      <c r="AF61" s="366"/>
      <c r="AG61" s="366"/>
      <c r="AH61" s="366"/>
      <c r="AI61" s="366"/>
      <c r="AJ61" s="366"/>
      <c r="AK61" s="366"/>
    </row>
    <row r="62" spans="1:37" ht="24.75" customHeight="1">
      <c r="A62" s="400">
        <v>28</v>
      </c>
      <c r="B62" s="389" t="s">
        <v>106</v>
      </c>
      <c r="C62" s="388" t="s">
        <v>446</v>
      </c>
      <c r="D62" s="390" t="s">
        <v>633</v>
      </c>
      <c r="E62" s="391">
        <v>3240438</v>
      </c>
      <c r="F62" s="392">
        <v>6480874</v>
      </c>
      <c r="G62" s="393">
        <v>3240436.45</v>
      </c>
      <c r="H62" s="379">
        <v>324043645</v>
      </c>
      <c r="I62" s="394" t="s">
        <v>1292</v>
      </c>
      <c r="J62" s="404" t="s">
        <v>1359</v>
      </c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66"/>
      <c r="V62" s="366"/>
      <c r="W62" s="366"/>
      <c r="X62" s="366"/>
      <c r="Y62" s="366"/>
      <c r="Z62" s="366"/>
      <c r="AA62" s="366"/>
      <c r="AB62" s="366"/>
      <c r="AC62" s="366"/>
      <c r="AD62" s="366"/>
      <c r="AE62" s="366"/>
      <c r="AF62" s="366"/>
      <c r="AG62" s="366"/>
      <c r="AH62" s="366"/>
      <c r="AI62" s="366"/>
      <c r="AJ62" s="366"/>
      <c r="AK62" s="366"/>
    </row>
    <row r="63" spans="1:37" ht="24.75" customHeight="1">
      <c r="A63" s="402">
        <v>29</v>
      </c>
      <c r="B63" s="395" t="s">
        <v>1360</v>
      </c>
      <c r="C63" s="340" t="s">
        <v>453</v>
      </c>
      <c r="D63" s="371" t="s">
        <v>695</v>
      </c>
      <c r="E63" s="372">
        <v>15803361</v>
      </c>
      <c r="F63" s="342">
        <v>18964032</v>
      </c>
      <c r="G63" s="373">
        <v>3160672</v>
      </c>
      <c r="H63" s="376">
        <v>316067200</v>
      </c>
      <c r="I63" s="396" t="s">
        <v>1296</v>
      </c>
      <c r="J63" s="405" t="s">
        <v>1361</v>
      </c>
      <c r="K63" s="366"/>
      <c r="L63" s="366"/>
      <c r="M63" s="366"/>
      <c r="N63" s="366"/>
      <c r="O63" s="366"/>
      <c r="P63" s="366"/>
      <c r="Q63" s="366"/>
      <c r="R63" s="366"/>
      <c r="S63" s="366"/>
      <c r="T63" s="366"/>
      <c r="U63" s="366"/>
      <c r="V63" s="366"/>
      <c r="W63" s="366"/>
      <c r="X63" s="366"/>
      <c r="Y63" s="366"/>
      <c r="Z63" s="366"/>
      <c r="AA63" s="366"/>
      <c r="AB63" s="366"/>
      <c r="AC63" s="366"/>
      <c r="AD63" s="366"/>
      <c r="AE63" s="366"/>
      <c r="AF63" s="366"/>
      <c r="AG63" s="366"/>
      <c r="AH63" s="366"/>
      <c r="AI63" s="366"/>
      <c r="AJ63" s="366"/>
      <c r="AK63" s="366"/>
    </row>
    <row r="64" spans="1:37" ht="24.75" customHeight="1">
      <c r="A64" s="400">
        <v>30</v>
      </c>
      <c r="B64" s="389" t="s">
        <v>1362</v>
      </c>
      <c r="C64" s="388" t="s">
        <v>453</v>
      </c>
      <c r="D64" s="390" t="s">
        <v>633</v>
      </c>
      <c r="E64" s="391">
        <v>1200001</v>
      </c>
      <c r="F64" s="392">
        <v>2400000</v>
      </c>
      <c r="G64" s="393">
        <v>1200000</v>
      </c>
      <c r="H64" s="379">
        <v>120000000</v>
      </c>
      <c r="I64" s="394" t="s">
        <v>1292</v>
      </c>
      <c r="J64" s="404" t="s">
        <v>1363</v>
      </c>
      <c r="K64" s="366"/>
      <c r="L64" s="366"/>
      <c r="M64" s="366"/>
      <c r="N64" s="366"/>
      <c r="O64" s="366"/>
      <c r="P64" s="366"/>
      <c r="Q64" s="366"/>
      <c r="R64" s="366"/>
      <c r="S64" s="366"/>
      <c r="T64" s="366"/>
      <c r="U64" s="366"/>
      <c r="V64" s="366"/>
      <c r="W64" s="366"/>
      <c r="X64" s="366"/>
      <c r="Y64" s="366"/>
      <c r="Z64" s="366"/>
      <c r="AA64" s="366"/>
      <c r="AB64" s="366"/>
      <c r="AC64" s="366"/>
      <c r="AD64" s="366"/>
      <c r="AE64" s="366"/>
      <c r="AF64" s="366"/>
      <c r="AG64" s="366"/>
      <c r="AH64" s="366"/>
      <c r="AI64" s="366"/>
      <c r="AJ64" s="366"/>
      <c r="AK64" s="366"/>
    </row>
    <row r="65" spans="1:37" ht="24.75" customHeight="1">
      <c r="A65" s="402">
        <v>31</v>
      </c>
      <c r="B65" s="346" t="s">
        <v>1364</v>
      </c>
      <c r="C65" s="340" t="s">
        <v>453</v>
      </c>
      <c r="D65" s="371" t="s">
        <v>633</v>
      </c>
      <c r="E65" s="372">
        <v>2579239</v>
      </c>
      <c r="F65" s="342">
        <v>5158477</v>
      </c>
      <c r="G65" s="373">
        <v>2579238.45</v>
      </c>
      <c r="H65" s="376">
        <v>257923845.00000003</v>
      </c>
      <c r="I65" s="346" t="s">
        <v>1302</v>
      </c>
      <c r="J65" s="405" t="s">
        <v>1365</v>
      </c>
      <c r="K65" s="366"/>
      <c r="L65" s="366"/>
      <c r="M65" s="366"/>
      <c r="N65" s="366"/>
      <c r="O65" s="366"/>
      <c r="P65" s="366"/>
      <c r="Q65" s="366"/>
      <c r="R65" s="366"/>
      <c r="S65" s="366"/>
      <c r="T65" s="366"/>
      <c r="U65" s="366"/>
      <c r="V65" s="366"/>
      <c r="W65" s="366"/>
      <c r="X65" s="366"/>
      <c r="Y65" s="366"/>
      <c r="Z65" s="366"/>
      <c r="AA65" s="366"/>
      <c r="AB65" s="366"/>
      <c r="AC65" s="366"/>
      <c r="AD65" s="366"/>
      <c r="AE65" s="366"/>
      <c r="AF65" s="366"/>
      <c r="AG65" s="366"/>
      <c r="AH65" s="366"/>
      <c r="AI65" s="366"/>
      <c r="AJ65" s="366"/>
      <c r="AK65" s="366"/>
    </row>
    <row r="66" spans="1:37" ht="24.75" customHeight="1">
      <c r="A66" s="400">
        <v>32</v>
      </c>
      <c r="B66" s="389" t="s">
        <v>574</v>
      </c>
      <c r="C66" s="388" t="s">
        <v>453</v>
      </c>
      <c r="D66" s="390" t="s">
        <v>635</v>
      </c>
      <c r="E66" s="391">
        <v>1800001</v>
      </c>
      <c r="F66" s="392">
        <v>2700000</v>
      </c>
      <c r="G66" s="393">
        <v>900000</v>
      </c>
      <c r="H66" s="379">
        <v>90000000</v>
      </c>
      <c r="I66" s="394" t="s">
        <v>1308</v>
      </c>
      <c r="J66" s="404" t="s">
        <v>1304</v>
      </c>
      <c r="K66" s="366"/>
      <c r="L66" s="366"/>
      <c r="M66" s="366"/>
      <c r="N66" s="366"/>
      <c r="O66" s="366"/>
      <c r="P66" s="366"/>
      <c r="Q66" s="366"/>
      <c r="R66" s="366"/>
      <c r="S66" s="366"/>
      <c r="T66" s="366"/>
      <c r="U66" s="366"/>
      <c r="V66" s="366"/>
      <c r="W66" s="366"/>
      <c r="X66" s="366"/>
      <c r="Y66" s="366"/>
      <c r="Z66" s="366"/>
      <c r="AA66" s="366"/>
      <c r="AB66" s="366"/>
      <c r="AC66" s="366"/>
      <c r="AD66" s="366"/>
      <c r="AE66" s="366"/>
      <c r="AF66" s="366"/>
      <c r="AG66" s="366"/>
      <c r="AH66" s="366"/>
      <c r="AI66" s="366"/>
      <c r="AJ66" s="366"/>
      <c r="AK66" s="366"/>
    </row>
    <row r="67" spans="1:37" ht="24.75" customHeight="1">
      <c r="A67" s="402">
        <v>33</v>
      </c>
      <c r="B67" s="346" t="s">
        <v>236</v>
      </c>
      <c r="C67" s="340" t="s">
        <v>936</v>
      </c>
      <c r="D67" s="371" t="s">
        <v>635</v>
      </c>
      <c r="E67" s="372">
        <v>26979524</v>
      </c>
      <c r="F67" s="342">
        <v>40475356</v>
      </c>
      <c r="G67" s="373">
        <v>13495832.66</v>
      </c>
      <c r="H67" s="342">
        <v>1349583266</v>
      </c>
      <c r="I67" s="341" t="s">
        <v>1290</v>
      </c>
      <c r="J67" s="405" t="s">
        <v>1366</v>
      </c>
      <c r="K67" s="366"/>
      <c r="L67" s="366"/>
      <c r="M67" s="366"/>
      <c r="N67" s="366"/>
      <c r="O67" s="366"/>
      <c r="P67" s="366"/>
      <c r="Q67" s="366"/>
      <c r="R67" s="366"/>
      <c r="S67" s="366"/>
      <c r="T67" s="366"/>
      <c r="U67" s="366"/>
      <c r="V67" s="366"/>
      <c r="W67" s="366"/>
      <c r="X67" s="366"/>
      <c r="Y67" s="366"/>
      <c r="Z67" s="366"/>
      <c r="AA67" s="366"/>
      <c r="AB67" s="366"/>
      <c r="AC67" s="366"/>
      <c r="AD67" s="366"/>
      <c r="AE67" s="366"/>
      <c r="AF67" s="366"/>
      <c r="AG67" s="366"/>
      <c r="AH67" s="366"/>
      <c r="AI67" s="366"/>
      <c r="AJ67" s="366"/>
      <c r="AK67" s="366"/>
    </row>
    <row r="68" spans="1:37" ht="24.75" customHeight="1">
      <c r="A68" s="400">
        <v>34</v>
      </c>
      <c r="B68" s="389" t="s">
        <v>1367</v>
      </c>
      <c r="C68" s="388" t="s">
        <v>453</v>
      </c>
      <c r="D68" s="390" t="s">
        <v>633</v>
      </c>
      <c r="E68" s="391">
        <v>1949251</v>
      </c>
      <c r="F68" s="392">
        <v>3898500</v>
      </c>
      <c r="G68" s="393">
        <v>1949250</v>
      </c>
      <c r="H68" s="379">
        <v>194925000</v>
      </c>
      <c r="I68" s="394" t="s">
        <v>1368</v>
      </c>
      <c r="J68" s="404" t="s">
        <v>1369</v>
      </c>
      <c r="K68" s="366"/>
      <c r="L68" s="366"/>
      <c r="M68" s="366"/>
      <c r="N68" s="366"/>
      <c r="O68" s="366"/>
      <c r="P68" s="366"/>
      <c r="Q68" s="366"/>
      <c r="R68" s="366"/>
      <c r="S68" s="366"/>
      <c r="T68" s="366"/>
      <c r="U68" s="366"/>
      <c r="V68" s="366"/>
      <c r="W68" s="366"/>
      <c r="X68" s="366"/>
      <c r="Y68" s="366"/>
      <c r="Z68" s="366"/>
      <c r="AA68" s="366"/>
      <c r="AB68" s="366"/>
      <c r="AC68" s="366"/>
      <c r="AD68" s="366"/>
      <c r="AE68" s="366"/>
      <c r="AF68" s="366"/>
      <c r="AG68" s="366"/>
      <c r="AH68" s="366"/>
      <c r="AI68" s="366"/>
      <c r="AJ68" s="366"/>
      <c r="AK68" s="366"/>
    </row>
    <row r="69" spans="1:37" ht="24.75" customHeight="1">
      <c r="A69" s="402">
        <v>35</v>
      </c>
      <c r="B69" s="346" t="s">
        <v>1370</v>
      </c>
      <c r="C69" s="340" t="s">
        <v>446</v>
      </c>
      <c r="D69" s="371" t="s">
        <v>635</v>
      </c>
      <c r="E69" s="372">
        <v>3860101</v>
      </c>
      <c r="F69" s="342">
        <v>5785179</v>
      </c>
      <c r="G69" s="373">
        <v>1925079</v>
      </c>
      <c r="H69" s="342">
        <v>192507900</v>
      </c>
      <c r="I69" s="341" t="s">
        <v>1337</v>
      </c>
      <c r="J69" s="405" t="s">
        <v>1371</v>
      </c>
      <c r="K69" s="366"/>
      <c r="L69" s="366"/>
      <c r="M69" s="366"/>
      <c r="N69" s="366"/>
      <c r="O69" s="366"/>
      <c r="P69" s="366"/>
      <c r="Q69" s="366"/>
      <c r="R69" s="366"/>
      <c r="S69" s="366"/>
      <c r="T69" s="366"/>
      <c r="U69" s="366"/>
      <c r="V69" s="366"/>
      <c r="W69" s="366"/>
      <c r="X69" s="366"/>
      <c r="Y69" s="366"/>
      <c r="Z69" s="366"/>
      <c r="AA69" s="366"/>
      <c r="AB69" s="366"/>
      <c r="AC69" s="366"/>
      <c r="AD69" s="366"/>
      <c r="AE69" s="366"/>
      <c r="AF69" s="366"/>
      <c r="AG69" s="366"/>
      <c r="AH69" s="366"/>
      <c r="AI69" s="366"/>
      <c r="AJ69" s="366"/>
      <c r="AK69" s="366"/>
    </row>
    <row r="70" spans="1:37" ht="24.75" customHeight="1">
      <c r="A70" s="400">
        <v>36</v>
      </c>
      <c r="B70" s="389" t="s">
        <v>1372</v>
      </c>
      <c r="C70" s="388" t="s">
        <v>936</v>
      </c>
      <c r="D70" s="390" t="s">
        <v>1373</v>
      </c>
      <c r="E70" s="391">
        <v>55373519</v>
      </c>
      <c r="F70" s="392">
        <v>69216897</v>
      </c>
      <c r="G70" s="393">
        <v>13843379</v>
      </c>
      <c r="H70" s="379">
        <v>1384337900</v>
      </c>
      <c r="I70" s="394" t="s">
        <v>1294</v>
      </c>
      <c r="J70" s="404" t="s">
        <v>1371</v>
      </c>
      <c r="K70" s="366"/>
      <c r="L70" s="366"/>
      <c r="M70" s="366"/>
      <c r="N70" s="366"/>
      <c r="O70" s="366"/>
      <c r="P70" s="366"/>
      <c r="Q70" s="366"/>
      <c r="R70" s="366"/>
      <c r="S70" s="366"/>
      <c r="T70" s="366"/>
      <c r="U70" s="366"/>
      <c r="V70" s="366"/>
      <c r="W70" s="366"/>
      <c r="X70" s="366"/>
      <c r="Y70" s="366"/>
      <c r="Z70" s="366"/>
      <c r="AA70" s="366"/>
      <c r="AB70" s="366"/>
      <c r="AC70" s="366"/>
      <c r="AD70" s="366"/>
      <c r="AE70" s="366"/>
      <c r="AF70" s="366"/>
      <c r="AG70" s="366"/>
      <c r="AH70" s="366"/>
      <c r="AI70" s="366"/>
      <c r="AJ70" s="366"/>
      <c r="AK70" s="366"/>
    </row>
    <row r="71" spans="1:37" ht="24.75" customHeight="1">
      <c r="A71" s="402">
        <v>37</v>
      </c>
      <c r="B71" s="346" t="s">
        <v>1139</v>
      </c>
      <c r="C71" s="340" t="s">
        <v>453</v>
      </c>
      <c r="D71" s="371" t="s">
        <v>633</v>
      </c>
      <c r="E71" s="372">
        <v>9197713</v>
      </c>
      <c r="F71" s="342">
        <v>18395424</v>
      </c>
      <c r="G71" s="373">
        <v>9197712</v>
      </c>
      <c r="H71" s="342">
        <v>919771200</v>
      </c>
      <c r="I71" s="341" t="s">
        <v>1287</v>
      </c>
      <c r="J71" s="405" t="s">
        <v>1374</v>
      </c>
      <c r="K71" s="366"/>
      <c r="L71" s="366"/>
      <c r="M71" s="366"/>
      <c r="N71" s="366"/>
      <c r="O71" s="366"/>
      <c r="P71" s="366"/>
      <c r="Q71" s="366"/>
      <c r="R71" s="366"/>
      <c r="S71" s="366"/>
      <c r="T71" s="366"/>
      <c r="U71" s="366"/>
      <c r="V71" s="366"/>
      <c r="W71" s="366"/>
      <c r="X71" s="366"/>
      <c r="Y71" s="366"/>
      <c r="Z71" s="366"/>
      <c r="AA71" s="366"/>
      <c r="AB71" s="366"/>
      <c r="AC71" s="366"/>
      <c r="AD71" s="366"/>
      <c r="AE71" s="366"/>
      <c r="AF71" s="366"/>
      <c r="AG71" s="366"/>
      <c r="AH71" s="366"/>
      <c r="AI71" s="366"/>
      <c r="AJ71" s="366"/>
      <c r="AK71" s="366"/>
    </row>
    <row r="72" spans="1:37" ht="24.75" customHeight="1">
      <c r="A72" s="400">
        <v>38</v>
      </c>
      <c r="B72" s="389" t="s">
        <v>518</v>
      </c>
      <c r="C72" s="388" t="s">
        <v>936</v>
      </c>
      <c r="D72" s="390" t="s">
        <v>1128</v>
      </c>
      <c r="E72" s="391">
        <v>40134281</v>
      </c>
      <c r="F72" s="392">
        <v>72228349</v>
      </c>
      <c r="G72" s="393">
        <v>32094068.8</v>
      </c>
      <c r="H72" s="379">
        <v>3209406880</v>
      </c>
      <c r="I72" s="394" t="s">
        <v>1296</v>
      </c>
      <c r="J72" s="404" t="s">
        <v>1375</v>
      </c>
      <c r="K72" s="366"/>
      <c r="L72" s="366"/>
      <c r="M72" s="366"/>
      <c r="N72" s="366"/>
      <c r="O72" s="366"/>
      <c r="P72" s="366"/>
      <c r="Q72" s="366"/>
      <c r="R72" s="366"/>
      <c r="S72" s="366"/>
      <c r="T72" s="366"/>
      <c r="U72" s="366"/>
      <c r="V72" s="366"/>
      <c r="W72" s="366"/>
      <c r="X72" s="366"/>
      <c r="Y72" s="366"/>
      <c r="Z72" s="366"/>
      <c r="AA72" s="366"/>
      <c r="AB72" s="366"/>
      <c r="AC72" s="366"/>
      <c r="AD72" s="366"/>
      <c r="AE72" s="366"/>
      <c r="AF72" s="366"/>
      <c r="AG72" s="366"/>
      <c r="AH72" s="366"/>
      <c r="AI72" s="366"/>
      <c r="AJ72" s="366"/>
      <c r="AK72" s="366"/>
    </row>
    <row r="73" spans="1:37" ht="24.75" customHeight="1">
      <c r="A73" s="402">
        <v>39</v>
      </c>
      <c r="B73" s="346" t="s">
        <v>1376</v>
      </c>
      <c r="C73" s="340" t="s">
        <v>936</v>
      </c>
      <c r="D73" s="371" t="s">
        <v>1108</v>
      </c>
      <c r="E73" s="372">
        <v>58196501</v>
      </c>
      <c r="F73" s="342">
        <v>66925975</v>
      </c>
      <c r="G73" s="373">
        <v>8729475</v>
      </c>
      <c r="H73" s="342">
        <v>872947500</v>
      </c>
      <c r="I73" s="341" t="s">
        <v>1327</v>
      </c>
      <c r="J73" s="405" t="s">
        <v>1377</v>
      </c>
      <c r="K73" s="366"/>
      <c r="L73" s="366"/>
      <c r="M73" s="366"/>
      <c r="N73" s="366"/>
      <c r="O73" s="366"/>
      <c r="P73" s="366"/>
      <c r="Q73" s="366"/>
      <c r="R73" s="366"/>
      <c r="S73" s="366"/>
      <c r="T73" s="366"/>
      <c r="U73" s="366"/>
      <c r="V73" s="366"/>
      <c r="W73" s="366"/>
      <c r="X73" s="366"/>
      <c r="Y73" s="366"/>
      <c r="Z73" s="366"/>
      <c r="AA73" s="366"/>
      <c r="AB73" s="366"/>
      <c r="AC73" s="366"/>
      <c r="AD73" s="366"/>
      <c r="AE73" s="366"/>
      <c r="AF73" s="366"/>
      <c r="AG73" s="366"/>
      <c r="AH73" s="366"/>
      <c r="AI73" s="366"/>
      <c r="AJ73" s="366"/>
      <c r="AK73" s="366"/>
    </row>
    <row r="74" spans="1:37" ht="24.75" customHeight="1">
      <c r="A74" s="400">
        <v>40</v>
      </c>
      <c r="B74" s="389" t="s">
        <v>1378</v>
      </c>
      <c r="C74" s="388" t="s">
        <v>936</v>
      </c>
      <c r="D74" s="390" t="s">
        <v>648</v>
      </c>
      <c r="E74" s="391">
        <v>53058724</v>
      </c>
      <c r="F74" s="392">
        <v>68976340</v>
      </c>
      <c r="G74" s="393">
        <v>15917617</v>
      </c>
      <c r="H74" s="379">
        <v>1591761700</v>
      </c>
      <c r="I74" s="394" t="s">
        <v>1379</v>
      </c>
      <c r="J74" s="404" t="s">
        <v>1380</v>
      </c>
      <c r="K74" s="366"/>
      <c r="L74" s="366"/>
      <c r="M74" s="366"/>
      <c r="N74" s="366"/>
      <c r="O74" s="366"/>
      <c r="P74" s="366"/>
      <c r="Q74" s="366"/>
      <c r="R74" s="366"/>
      <c r="S74" s="366"/>
      <c r="T74" s="366"/>
      <c r="U74" s="366"/>
      <c r="V74" s="366"/>
      <c r="W74" s="366"/>
      <c r="X74" s="366"/>
      <c r="Y74" s="366"/>
      <c r="Z74" s="366"/>
      <c r="AA74" s="366"/>
      <c r="AB74" s="366"/>
      <c r="AC74" s="366"/>
      <c r="AD74" s="366"/>
      <c r="AE74" s="366"/>
      <c r="AF74" s="366"/>
      <c r="AG74" s="366"/>
      <c r="AH74" s="366"/>
      <c r="AI74" s="366"/>
      <c r="AJ74" s="366"/>
      <c r="AK74" s="366"/>
    </row>
    <row r="75" spans="1:37" ht="24.75" customHeight="1">
      <c r="A75" s="402">
        <v>41</v>
      </c>
      <c r="B75" s="346" t="s">
        <v>226</v>
      </c>
      <c r="C75" s="340" t="s">
        <v>936</v>
      </c>
      <c r="D75" s="371" t="s">
        <v>633</v>
      </c>
      <c r="E75" s="372">
        <v>31590303</v>
      </c>
      <c r="F75" s="342">
        <v>63180606</v>
      </c>
      <c r="G75" s="373">
        <v>31590304</v>
      </c>
      <c r="H75" s="342">
        <v>3159030400</v>
      </c>
      <c r="I75" s="341" t="s">
        <v>1290</v>
      </c>
      <c r="J75" s="405" t="s">
        <v>1381</v>
      </c>
      <c r="K75" s="366"/>
      <c r="L75" s="366"/>
      <c r="M75" s="366"/>
      <c r="N75" s="366"/>
      <c r="O75" s="366"/>
      <c r="P75" s="366"/>
      <c r="Q75" s="366"/>
      <c r="R75" s="366"/>
      <c r="S75" s="366"/>
      <c r="T75" s="366"/>
      <c r="U75" s="366"/>
      <c r="V75" s="366"/>
      <c r="W75" s="366"/>
      <c r="X75" s="366"/>
      <c r="Y75" s="366"/>
      <c r="Z75" s="366"/>
      <c r="AA75" s="366"/>
      <c r="AB75" s="366"/>
      <c r="AC75" s="366"/>
      <c r="AD75" s="366"/>
      <c r="AE75" s="366"/>
      <c r="AF75" s="366"/>
      <c r="AG75" s="366"/>
      <c r="AH75" s="366"/>
      <c r="AI75" s="366"/>
      <c r="AJ75" s="366"/>
      <c r="AK75" s="366"/>
    </row>
    <row r="76" spans="1:37" ht="24.75" customHeight="1">
      <c r="A76" s="400">
        <v>42</v>
      </c>
      <c r="B76" s="389" t="s">
        <v>1382</v>
      </c>
      <c r="C76" s="388" t="s">
        <v>936</v>
      </c>
      <c r="D76" s="390" t="s">
        <v>1383</v>
      </c>
      <c r="E76" s="391">
        <v>64994783</v>
      </c>
      <c r="F76" s="392">
        <v>80426622</v>
      </c>
      <c r="G76" s="393">
        <v>15431840</v>
      </c>
      <c r="H76" s="379">
        <v>1543184000</v>
      </c>
      <c r="I76" s="394" t="s">
        <v>1327</v>
      </c>
      <c r="J76" s="404" t="s">
        <v>1384</v>
      </c>
      <c r="K76" s="366"/>
      <c r="L76" s="366"/>
      <c r="M76" s="366"/>
      <c r="N76" s="366"/>
      <c r="O76" s="366"/>
      <c r="P76" s="366"/>
      <c r="Q76" s="366"/>
      <c r="R76" s="366"/>
      <c r="S76" s="366"/>
      <c r="T76" s="366"/>
      <c r="U76" s="366"/>
      <c r="V76" s="366"/>
      <c r="W76" s="366"/>
      <c r="X76" s="366"/>
      <c r="Y76" s="366"/>
      <c r="Z76" s="366"/>
      <c r="AA76" s="366"/>
      <c r="AB76" s="366"/>
      <c r="AC76" s="366"/>
      <c r="AD76" s="366"/>
      <c r="AE76" s="366"/>
      <c r="AF76" s="366"/>
      <c r="AG76" s="366"/>
      <c r="AH76" s="366"/>
      <c r="AI76" s="366"/>
      <c r="AJ76" s="366"/>
      <c r="AK76" s="366"/>
    </row>
    <row r="77" spans="1:37" ht="24.75" customHeight="1">
      <c r="A77" s="402">
        <v>43</v>
      </c>
      <c r="B77" s="346" t="s">
        <v>1385</v>
      </c>
      <c r="C77" s="340" t="s">
        <v>453</v>
      </c>
      <c r="D77" s="371" t="s">
        <v>635</v>
      </c>
      <c r="E77" s="372">
        <v>2645001</v>
      </c>
      <c r="F77" s="342">
        <v>3967500</v>
      </c>
      <c r="G77" s="373">
        <v>1322500</v>
      </c>
      <c r="H77" s="342">
        <v>132250000</v>
      </c>
      <c r="I77" s="341" t="s">
        <v>1296</v>
      </c>
      <c r="J77" s="405" t="s">
        <v>1386</v>
      </c>
      <c r="K77" s="366"/>
      <c r="L77" s="366"/>
      <c r="M77" s="366"/>
      <c r="N77" s="366"/>
      <c r="O77" s="366"/>
      <c r="P77" s="366"/>
      <c r="Q77" s="366"/>
      <c r="R77" s="366"/>
      <c r="S77" s="366"/>
      <c r="T77" s="366"/>
      <c r="U77" s="366"/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366"/>
      <c r="AG77" s="366"/>
      <c r="AH77" s="366"/>
      <c r="AI77" s="366"/>
      <c r="AJ77" s="366"/>
      <c r="AK77" s="366"/>
    </row>
    <row r="78" spans="1:37" ht="24.75" customHeight="1">
      <c r="A78" s="400">
        <v>44</v>
      </c>
      <c r="B78" s="389" t="s">
        <v>1164</v>
      </c>
      <c r="C78" s="388" t="s">
        <v>453</v>
      </c>
      <c r="D78" s="390" t="s">
        <v>618</v>
      </c>
      <c r="E78" s="391">
        <v>1529171</v>
      </c>
      <c r="F78" s="392">
        <v>4587509</v>
      </c>
      <c r="G78" s="393">
        <v>3058339</v>
      </c>
      <c r="H78" s="379">
        <v>305833900</v>
      </c>
      <c r="I78" s="394" t="s">
        <v>1287</v>
      </c>
      <c r="J78" s="404" t="s">
        <v>1386</v>
      </c>
      <c r="K78" s="366"/>
      <c r="L78" s="366"/>
      <c r="M78" s="366"/>
      <c r="N78" s="366"/>
      <c r="O78" s="366"/>
      <c r="P78" s="366"/>
      <c r="Q78" s="366"/>
      <c r="R78" s="366"/>
      <c r="S78" s="366"/>
      <c r="T78" s="366"/>
      <c r="U78" s="366"/>
      <c r="V78" s="366"/>
      <c r="W78" s="366"/>
      <c r="X78" s="366"/>
      <c r="Y78" s="366"/>
      <c r="Z78" s="366"/>
      <c r="AA78" s="366"/>
      <c r="AB78" s="366"/>
      <c r="AC78" s="366"/>
      <c r="AD78" s="366"/>
      <c r="AE78" s="366"/>
      <c r="AF78" s="366"/>
      <c r="AG78" s="366"/>
      <c r="AH78" s="366"/>
      <c r="AI78" s="366"/>
      <c r="AJ78" s="366"/>
      <c r="AK78" s="366"/>
    </row>
    <row r="79" spans="1:37" ht="24.75" customHeight="1">
      <c r="A79" s="402">
        <v>45</v>
      </c>
      <c r="B79" s="346" t="s">
        <v>1387</v>
      </c>
      <c r="C79" s="340" t="s">
        <v>453</v>
      </c>
      <c r="D79" s="371" t="s">
        <v>1388</v>
      </c>
      <c r="E79" s="372">
        <v>14191677</v>
      </c>
      <c r="F79" s="342">
        <v>22706682</v>
      </c>
      <c r="G79" s="373">
        <v>8515006</v>
      </c>
      <c r="H79" s="342">
        <v>851500600</v>
      </c>
      <c r="I79" s="341" t="s">
        <v>1302</v>
      </c>
      <c r="J79" s="405" t="s">
        <v>1386</v>
      </c>
      <c r="K79" s="366"/>
      <c r="L79" s="366"/>
      <c r="M79" s="366"/>
      <c r="N79" s="366"/>
      <c r="O79" s="366"/>
      <c r="P79" s="366"/>
      <c r="Q79" s="366"/>
      <c r="R79" s="366"/>
      <c r="S79" s="366"/>
      <c r="T79" s="366"/>
      <c r="U79" s="366"/>
      <c r="V79" s="366"/>
      <c r="W79" s="366"/>
      <c r="X79" s="366"/>
      <c r="Y79" s="366"/>
      <c r="Z79" s="366"/>
      <c r="AA79" s="366"/>
      <c r="AB79" s="366"/>
      <c r="AC79" s="366"/>
      <c r="AD79" s="366"/>
      <c r="AE79" s="366"/>
      <c r="AF79" s="366"/>
      <c r="AG79" s="366"/>
      <c r="AH79" s="366"/>
      <c r="AI79" s="366"/>
      <c r="AJ79" s="366"/>
      <c r="AK79" s="366"/>
    </row>
    <row r="80" spans="1:37" ht="24.75" customHeight="1">
      <c r="A80" s="400">
        <v>46</v>
      </c>
      <c r="B80" s="389" t="s">
        <v>1389</v>
      </c>
      <c r="C80" s="388" t="s">
        <v>453</v>
      </c>
      <c r="D80" s="390" t="s">
        <v>978</v>
      </c>
      <c r="E80" s="391">
        <v>12966140</v>
      </c>
      <c r="F80" s="392">
        <v>22042436</v>
      </c>
      <c r="G80" s="393">
        <v>9076296.66</v>
      </c>
      <c r="H80" s="379">
        <v>907629666</v>
      </c>
      <c r="I80" s="394" t="s">
        <v>1314</v>
      </c>
      <c r="J80" s="404" t="s">
        <v>1390</v>
      </c>
      <c r="K80" s="366"/>
      <c r="L80" s="366"/>
      <c r="M80" s="366"/>
      <c r="N80" s="366"/>
      <c r="O80" s="366"/>
      <c r="P80" s="366"/>
      <c r="Q80" s="366"/>
      <c r="R80" s="366"/>
      <c r="S80" s="366"/>
      <c r="T80" s="366"/>
      <c r="U80" s="366"/>
      <c r="V80" s="366"/>
      <c r="W80" s="366"/>
      <c r="X80" s="366"/>
      <c r="Y80" s="366"/>
      <c r="Z80" s="366"/>
      <c r="AA80" s="366"/>
      <c r="AB80" s="366"/>
      <c r="AC80" s="366"/>
      <c r="AD80" s="366"/>
      <c r="AE80" s="366"/>
      <c r="AF80" s="366"/>
      <c r="AG80" s="366"/>
      <c r="AH80" s="366"/>
      <c r="AI80" s="366"/>
      <c r="AJ80" s="366"/>
      <c r="AK80" s="366"/>
    </row>
    <row r="81" spans="1:37" ht="24.75" customHeight="1">
      <c r="A81" s="402">
        <v>47</v>
      </c>
      <c r="B81" s="346" t="s">
        <v>1391</v>
      </c>
      <c r="C81" s="340" t="s">
        <v>449</v>
      </c>
      <c r="D81" s="371" t="s">
        <v>635</v>
      </c>
      <c r="E81" s="372">
        <v>5880656</v>
      </c>
      <c r="F81" s="342">
        <v>8773968</v>
      </c>
      <c r="G81" s="373">
        <v>2893313</v>
      </c>
      <c r="H81" s="342">
        <v>289331300</v>
      </c>
      <c r="I81" s="341" t="s">
        <v>1287</v>
      </c>
      <c r="J81" s="405" t="s">
        <v>1392</v>
      </c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6"/>
      <c r="V81" s="366"/>
      <c r="W81" s="366"/>
      <c r="X81" s="366"/>
      <c r="Y81" s="366"/>
      <c r="Z81" s="366"/>
      <c r="AA81" s="366"/>
      <c r="AB81" s="366"/>
      <c r="AC81" s="366"/>
      <c r="AD81" s="366"/>
      <c r="AE81" s="366"/>
      <c r="AF81" s="366"/>
      <c r="AG81" s="366"/>
      <c r="AH81" s="366"/>
      <c r="AI81" s="366"/>
      <c r="AJ81" s="366"/>
      <c r="AK81" s="366"/>
    </row>
    <row r="82" spans="1:37" ht="24.75" customHeight="1">
      <c r="A82" s="400">
        <v>48</v>
      </c>
      <c r="B82" s="389" t="s">
        <v>1393</v>
      </c>
      <c r="C82" s="388" t="s">
        <v>453</v>
      </c>
      <c r="D82" s="390" t="s">
        <v>1394</v>
      </c>
      <c r="E82" s="391">
        <v>3413705</v>
      </c>
      <c r="F82" s="392">
        <v>4608501</v>
      </c>
      <c r="G82" s="393">
        <v>1194796.09</v>
      </c>
      <c r="H82" s="379">
        <v>119479609.00000001</v>
      </c>
      <c r="I82" s="394" t="s">
        <v>1290</v>
      </c>
      <c r="J82" s="404" t="s">
        <v>1395</v>
      </c>
      <c r="K82" s="366"/>
      <c r="L82" s="366"/>
      <c r="M82" s="366"/>
      <c r="N82" s="366"/>
      <c r="O82" s="366"/>
      <c r="P82" s="366"/>
      <c r="Q82" s="366"/>
      <c r="R82" s="366"/>
      <c r="S82" s="366"/>
      <c r="T82" s="366"/>
      <c r="U82" s="366"/>
      <c r="V82" s="366"/>
      <c r="W82" s="366"/>
      <c r="X82" s="366"/>
      <c r="Y82" s="366"/>
      <c r="Z82" s="366"/>
      <c r="AA82" s="366"/>
      <c r="AB82" s="366"/>
      <c r="AC82" s="366"/>
      <c r="AD82" s="366"/>
      <c r="AE82" s="366"/>
      <c r="AF82" s="366"/>
      <c r="AG82" s="366"/>
      <c r="AH82" s="366"/>
      <c r="AI82" s="366"/>
      <c r="AJ82" s="366"/>
      <c r="AK82" s="366"/>
    </row>
    <row r="83" spans="1:37" ht="24.75" customHeight="1">
      <c r="A83" s="402">
        <v>49</v>
      </c>
      <c r="B83" s="346" t="s">
        <v>1396</v>
      </c>
      <c r="C83" s="340" t="s">
        <v>453</v>
      </c>
      <c r="D83" s="371" t="s">
        <v>1394</v>
      </c>
      <c r="E83" s="372">
        <v>3146101</v>
      </c>
      <c r="F83" s="342">
        <v>4247235</v>
      </c>
      <c r="G83" s="373">
        <v>1101135</v>
      </c>
      <c r="H83" s="342">
        <v>110113500</v>
      </c>
      <c r="I83" s="341" t="s">
        <v>1308</v>
      </c>
      <c r="J83" s="405" t="s">
        <v>1397</v>
      </c>
      <c r="K83" s="366"/>
      <c r="L83" s="366"/>
      <c r="M83" s="366"/>
      <c r="N83" s="366"/>
      <c r="O83" s="366"/>
      <c r="P83" s="366"/>
      <c r="Q83" s="366"/>
      <c r="R83" s="366"/>
      <c r="S83" s="366"/>
      <c r="T83" s="366"/>
      <c r="U83" s="366"/>
      <c r="V83" s="366"/>
      <c r="W83" s="366"/>
      <c r="X83" s="366"/>
      <c r="Y83" s="366"/>
      <c r="Z83" s="366"/>
      <c r="AA83" s="366"/>
      <c r="AB83" s="366"/>
      <c r="AC83" s="366"/>
      <c r="AD83" s="366"/>
      <c r="AE83" s="366"/>
      <c r="AF83" s="366"/>
      <c r="AG83" s="366"/>
      <c r="AH83" s="366"/>
      <c r="AI83" s="366"/>
      <c r="AJ83" s="366"/>
      <c r="AK83" s="366"/>
    </row>
    <row r="84" spans="1:37" ht="24.75" customHeight="1">
      <c r="A84" s="400">
        <v>50</v>
      </c>
      <c r="B84" s="389" t="s">
        <v>1151</v>
      </c>
      <c r="C84" s="388" t="s">
        <v>453</v>
      </c>
      <c r="D84" s="390" t="s">
        <v>633</v>
      </c>
      <c r="E84" s="391">
        <v>11043172</v>
      </c>
      <c r="F84" s="392">
        <v>22086342</v>
      </c>
      <c r="G84" s="393">
        <v>11043171</v>
      </c>
      <c r="H84" s="392">
        <v>1104317100</v>
      </c>
      <c r="I84" s="394" t="s">
        <v>1290</v>
      </c>
      <c r="J84" s="404" t="s">
        <v>1397</v>
      </c>
      <c r="K84" s="366"/>
      <c r="L84" s="366"/>
      <c r="M84" s="366"/>
      <c r="N84" s="366"/>
      <c r="O84" s="366"/>
      <c r="P84" s="366"/>
      <c r="Q84" s="366"/>
      <c r="R84" s="366"/>
      <c r="S84" s="366"/>
      <c r="T84" s="366"/>
      <c r="U84" s="366"/>
      <c r="V84" s="366"/>
      <c r="W84" s="366"/>
      <c r="X84" s="366"/>
      <c r="Y84" s="366"/>
      <c r="Z84" s="366"/>
      <c r="AA84" s="366"/>
      <c r="AB84" s="366"/>
      <c r="AC84" s="366"/>
      <c r="AD84" s="366"/>
      <c r="AE84" s="366"/>
      <c r="AF84" s="366"/>
      <c r="AG84" s="366"/>
      <c r="AH84" s="366"/>
      <c r="AI84" s="366"/>
      <c r="AJ84" s="366"/>
      <c r="AK84" s="366"/>
    </row>
    <row r="85" spans="1:37" ht="24.75" customHeight="1">
      <c r="A85" s="402">
        <v>51</v>
      </c>
      <c r="B85" s="346" t="s">
        <v>1398</v>
      </c>
      <c r="C85" s="340" t="s">
        <v>453</v>
      </c>
      <c r="D85" s="371" t="s">
        <v>1399</v>
      </c>
      <c r="E85" s="372">
        <v>300001</v>
      </c>
      <c r="F85" s="342">
        <v>450000</v>
      </c>
      <c r="G85" s="373">
        <v>150000</v>
      </c>
      <c r="H85" s="342">
        <v>15000000</v>
      </c>
      <c r="I85" s="341" t="s">
        <v>1337</v>
      </c>
      <c r="J85" s="405" t="s">
        <v>1400</v>
      </c>
      <c r="K85" s="366"/>
      <c r="L85" s="366"/>
      <c r="M85" s="366"/>
      <c r="N85" s="366"/>
      <c r="O85" s="366"/>
      <c r="P85" s="366"/>
      <c r="Q85" s="366"/>
      <c r="R85" s="366"/>
      <c r="S85" s="366"/>
      <c r="T85" s="366"/>
      <c r="U85" s="366"/>
      <c r="V85" s="366"/>
      <c r="W85" s="366"/>
      <c r="X85" s="366"/>
      <c r="Y85" s="366"/>
      <c r="Z85" s="366"/>
      <c r="AA85" s="366"/>
      <c r="AB85" s="366"/>
      <c r="AC85" s="366"/>
      <c r="AD85" s="366"/>
      <c r="AE85" s="366"/>
      <c r="AF85" s="366"/>
      <c r="AG85" s="366"/>
      <c r="AH85" s="366"/>
      <c r="AI85" s="366"/>
      <c r="AJ85" s="366"/>
      <c r="AK85" s="366"/>
    </row>
    <row r="86" spans="1:37" ht="24.75" customHeight="1">
      <c r="A86" s="400">
        <v>52</v>
      </c>
      <c r="B86" s="389" t="s">
        <v>1401</v>
      </c>
      <c r="C86" s="388" t="s">
        <v>446</v>
      </c>
      <c r="D86" s="390" t="s">
        <v>1402</v>
      </c>
      <c r="E86" s="391">
        <v>4483051</v>
      </c>
      <c r="F86" s="392">
        <v>5345175</v>
      </c>
      <c r="G86" s="393">
        <v>862125</v>
      </c>
      <c r="H86" s="392">
        <v>86212500</v>
      </c>
      <c r="I86" s="394" t="s">
        <v>1339</v>
      </c>
      <c r="J86" s="404" t="s">
        <v>1403</v>
      </c>
      <c r="K86" s="366"/>
      <c r="L86" s="366"/>
      <c r="M86" s="366"/>
      <c r="N86" s="366"/>
      <c r="O86" s="366"/>
      <c r="P86" s="366"/>
      <c r="Q86" s="366"/>
      <c r="R86" s="366"/>
      <c r="S86" s="366"/>
      <c r="T86" s="366"/>
      <c r="U86" s="366"/>
      <c r="V86" s="366"/>
      <c r="W86" s="366"/>
      <c r="X86" s="366"/>
      <c r="Y86" s="366"/>
      <c r="Z86" s="366"/>
      <c r="AA86" s="366"/>
      <c r="AB86" s="366"/>
      <c r="AC86" s="366"/>
      <c r="AD86" s="366"/>
      <c r="AE86" s="366"/>
      <c r="AF86" s="366"/>
      <c r="AG86" s="366"/>
      <c r="AH86" s="366"/>
      <c r="AI86" s="366"/>
      <c r="AJ86" s="366"/>
      <c r="AK86" s="366"/>
    </row>
    <row r="87" spans="1:37" ht="24.75" customHeight="1">
      <c r="A87" s="402">
        <v>53</v>
      </c>
      <c r="B87" s="346" t="s">
        <v>27</v>
      </c>
      <c r="C87" s="340" t="s">
        <v>936</v>
      </c>
      <c r="D87" s="371" t="s">
        <v>1404</v>
      </c>
      <c r="E87" s="372">
        <v>50398733</v>
      </c>
      <c r="F87" s="342">
        <v>70318156</v>
      </c>
      <c r="G87" s="373">
        <v>19919423.6</v>
      </c>
      <c r="H87" s="342">
        <v>1991942360.0000002</v>
      </c>
      <c r="I87" s="341" t="s">
        <v>1292</v>
      </c>
      <c r="J87" s="405" t="s">
        <v>1312</v>
      </c>
      <c r="K87" s="366"/>
      <c r="L87" s="366"/>
      <c r="M87" s="366"/>
      <c r="N87" s="366"/>
      <c r="O87" s="366"/>
      <c r="P87" s="366"/>
      <c r="Q87" s="366"/>
      <c r="R87" s="366"/>
      <c r="S87" s="366"/>
      <c r="T87" s="366"/>
      <c r="U87" s="366"/>
      <c r="V87" s="366"/>
      <c r="W87" s="366"/>
      <c r="X87" s="366"/>
      <c r="Y87" s="366"/>
      <c r="Z87" s="366"/>
      <c r="AA87" s="366"/>
      <c r="AB87" s="366"/>
      <c r="AC87" s="366"/>
      <c r="AD87" s="366"/>
      <c r="AE87" s="366"/>
      <c r="AF87" s="366"/>
      <c r="AG87" s="366"/>
      <c r="AH87" s="366"/>
      <c r="AI87" s="366"/>
      <c r="AJ87" s="366"/>
      <c r="AK87" s="366"/>
    </row>
    <row r="88" spans="1:37" ht="24.75" customHeight="1">
      <c r="A88" s="400">
        <v>54</v>
      </c>
      <c r="B88" s="389" t="s">
        <v>1405</v>
      </c>
      <c r="C88" s="388" t="s">
        <v>449</v>
      </c>
      <c r="D88" s="390" t="s">
        <v>633</v>
      </c>
      <c r="E88" s="391">
        <v>1879453</v>
      </c>
      <c r="F88" s="392">
        <v>3758906</v>
      </c>
      <c r="G88" s="393">
        <v>1879454</v>
      </c>
      <c r="H88" s="392">
        <v>187945400</v>
      </c>
      <c r="I88" s="394" t="s">
        <v>1296</v>
      </c>
      <c r="J88" s="404" t="s">
        <v>1312</v>
      </c>
      <c r="K88" s="366"/>
      <c r="L88" s="366"/>
      <c r="M88" s="366"/>
      <c r="N88" s="366"/>
      <c r="O88" s="366"/>
      <c r="P88" s="366"/>
      <c r="Q88" s="366"/>
      <c r="R88" s="366"/>
      <c r="S88" s="366"/>
      <c r="T88" s="366"/>
      <c r="U88" s="366"/>
      <c r="V88" s="366"/>
      <c r="W88" s="366"/>
      <c r="X88" s="366"/>
      <c r="Y88" s="366"/>
      <c r="Z88" s="366"/>
      <c r="AA88" s="366"/>
      <c r="AB88" s="366"/>
      <c r="AC88" s="366"/>
      <c r="AD88" s="366"/>
      <c r="AE88" s="366"/>
      <c r="AF88" s="366"/>
      <c r="AG88" s="366"/>
      <c r="AH88" s="366"/>
      <c r="AI88" s="366"/>
      <c r="AJ88" s="366"/>
      <c r="AK88" s="366"/>
    </row>
    <row r="89" spans="1:37" ht="24.75" customHeight="1">
      <c r="A89" s="402">
        <v>55</v>
      </c>
      <c r="B89" s="346" t="s">
        <v>1406</v>
      </c>
      <c r="C89" s="340" t="s">
        <v>446</v>
      </c>
      <c r="D89" s="371" t="s">
        <v>633</v>
      </c>
      <c r="E89" s="372">
        <v>2700001</v>
      </c>
      <c r="F89" s="342">
        <v>5400000</v>
      </c>
      <c r="G89" s="373">
        <v>2700000</v>
      </c>
      <c r="H89" s="342">
        <v>270000000</v>
      </c>
      <c r="I89" s="341" t="s">
        <v>1296</v>
      </c>
      <c r="J89" s="405" t="s">
        <v>1407</v>
      </c>
      <c r="K89" s="366"/>
      <c r="L89" s="366"/>
      <c r="M89" s="366"/>
      <c r="N89" s="366"/>
      <c r="O89" s="366"/>
      <c r="P89" s="366"/>
      <c r="Q89" s="366"/>
      <c r="R89" s="366"/>
      <c r="S89" s="366"/>
      <c r="T89" s="366"/>
      <c r="U89" s="366"/>
      <c r="V89" s="366"/>
      <c r="W89" s="366"/>
      <c r="X89" s="366"/>
      <c r="Y89" s="366"/>
      <c r="Z89" s="366"/>
      <c r="AA89" s="366"/>
      <c r="AB89" s="366"/>
      <c r="AC89" s="366"/>
      <c r="AD89" s="366"/>
      <c r="AE89" s="366"/>
      <c r="AF89" s="366"/>
      <c r="AG89" s="366"/>
      <c r="AH89" s="366"/>
      <c r="AI89" s="366"/>
      <c r="AJ89" s="366"/>
      <c r="AK89" s="366"/>
    </row>
    <row r="90" spans="1:37" ht="24.75" customHeight="1">
      <c r="A90" s="400">
        <v>56</v>
      </c>
      <c r="B90" s="389" t="s">
        <v>531</v>
      </c>
      <c r="C90" s="388" t="s">
        <v>936</v>
      </c>
      <c r="D90" s="390" t="s">
        <v>648</v>
      </c>
      <c r="E90" s="391">
        <v>54532156</v>
      </c>
      <c r="F90" s="392">
        <v>70891791</v>
      </c>
      <c r="G90" s="393">
        <v>16359636</v>
      </c>
      <c r="H90" s="392">
        <v>1635963600</v>
      </c>
      <c r="I90" s="394" t="s">
        <v>1337</v>
      </c>
      <c r="J90" s="404" t="s">
        <v>1408</v>
      </c>
      <c r="K90" s="366"/>
      <c r="L90" s="366"/>
      <c r="M90" s="366"/>
      <c r="N90" s="366"/>
      <c r="O90" s="366"/>
      <c r="P90" s="366"/>
      <c r="Q90" s="366"/>
      <c r="R90" s="366"/>
      <c r="S90" s="366"/>
      <c r="T90" s="366"/>
      <c r="U90" s="366"/>
      <c r="V90" s="366"/>
      <c r="W90" s="366"/>
      <c r="X90" s="366"/>
      <c r="Y90" s="366"/>
      <c r="Z90" s="366"/>
      <c r="AA90" s="366"/>
      <c r="AB90" s="366"/>
      <c r="AC90" s="366"/>
      <c r="AD90" s="366"/>
      <c r="AE90" s="366"/>
      <c r="AF90" s="366"/>
      <c r="AG90" s="366"/>
      <c r="AH90" s="366"/>
      <c r="AI90" s="366"/>
      <c r="AJ90" s="366"/>
      <c r="AK90" s="366"/>
    </row>
    <row r="91" spans="1:37" ht="24.75" customHeight="1">
      <c r="A91" s="402">
        <v>57</v>
      </c>
      <c r="B91" s="346" t="s">
        <v>63</v>
      </c>
      <c r="C91" s="340" t="s">
        <v>936</v>
      </c>
      <c r="D91" s="371" t="s">
        <v>646</v>
      </c>
      <c r="E91" s="372">
        <v>45291037</v>
      </c>
      <c r="F91" s="342">
        <v>60379123</v>
      </c>
      <c r="G91" s="373">
        <v>15088087</v>
      </c>
      <c r="H91" s="342">
        <v>1508808700</v>
      </c>
      <c r="I91" s="341" t="s">
        <v>1287</v>
      </c>
      <c r="J91" s="405" t="s">
        <v>1409</v>
      </c>
      <c r="K91" s="366"/>
      <c r="L91" s="366"/>
      <c r="M91" s="366"/>
      <c r="N91" s="366"/>
      <c r="O91" s="366"/>
      <c r="P91" s="366"/>
      <c r="Q91" s="366"/>
      <c r="R91" s="366"/>
      <c r="S91" s="366"/>
      <c r="T91" s="366"/>
      <c r="U91" s="366"/>
      <c r="V91" s="366"/>
      <c r="W91" s="366"/>
      <c r="X91" s="366"/>
      <c r="Y91" s="366"/>
      <c r="Z91" s="366"/>
      <c r="AA91" s="366"/>
      <c r="AB91" s="366"/>
      <c r="AC91" s="366"/>
      <c r="AD91" s="366"/>
      <c r="AE91" s="366"/>
      <c r="AF91" s="366"/>
      <c r="AG91" s="366"/>
      <c r="AH91" s="366"/>
      <c r="AI91" s="366"/>
      <c r="AJ91" s="366"/>
      <c r="AK91" s="366"/>
    </row>
    <row r="92" spans="1:37" ht="24.75" customHeight="1">
      <c r="A92" s="400">
        <v>58</v>
      </c>
      <c r="B92" s="389" t="s">
        <v>1410</v>
      </c>
      <c r="C92" s="388" t="s">
        <v>449</v>
      </c>
      <c r="D92" s="390" t="s">
        <v>1388</v>
      </c>
      <c r="E92" s="391">
        <v>4537501</v>
      </c>
      <c r="F92" s="392">
        <v>7260000</v>
      </c>
      <c r="G92" s="393">
        <v>2722500</v>
      </c>
      <c r="H92" s="392">
        <v>272250000</v>
      </c>
      <c r="I92" s="394" t="s">
        <v>1287</v>
      </c>
      <c r="J92" s="404" t="s">
        <v>1411</v>
      </c>
      <c r="K92" s="366"/>
      <c r="L92" s="366"/>
      <c r="M92" s="366"/>
      <c r="N92" s="366"/>
      <c r="O92" s="366"/>
      <c r="P92" s="366"/>
      <c r="Q92" s="366"/>
      <c r="R92" s="366"/>
      <c r="S92" s="366"/>
      <c r="T92" s="366"/>
      <c r="U92" s="366"/>
      <c r="V92" s="366"/>
      <c r="W92" s="366"/>
      <c r="X92" s="366"/>
      <c r="Y92" s="366"/>
      <c r="Z92" s="366"/>
      <c r="AA92" s="366"/>
      <c r="AB92" s="366"/>
      <c r="AC92" s="366"/>
      <c r="AD92" s="366"/>
      <c r="AE92" s="366"/>
      <c r="AF92" s="366"/>
      <c r="AG92" s="366"/>
      <c r="AH92" s="366"/>
      <c r="AI92" s="366"/>
      <c r="AJ92" s="366"/>
      <c r="AK92" s="366"/>
    </row>
    <row r="93" spans="1:37" ht="24.75" customHeight="1">
      <c r="A93" s="402">
        <v>59</v>
      </c>
      <c r="B93" s="346" t="s">
        <v>1172</v>
      </c>
      <c r="C93" s="340" t="s">
        <v>453</v>
      </c>
      <c r="D93" s="371" t="s">
        <v>621</v>
      </c>
      <c r="E93" s="372">
        <v>3523853</v>
      </c>
      <c r="F93" s="342">
        <v>4404815</v>
      </c>
      <c r="G93" s="373">
        <v>880962.82</v>
      </c>
      <c r="H93" s="342">
        <v>88096282</v>
      </c>
      <c r="I93" s="341" t="s">
        <v>1290</v>
      </c>
      <c r="J93" s="405" t="s">
        <v>1412</v>
      </c>
      <c r="K93" s="366"/>
      <c r="L93" s="366"/>
      <c r="M93" s="366"/>
      <c r="N93" s="366"/>
      <c r="O93" s="366"/>
      <c r="P93" s="366"/>
      <c r="Q93" s="366"/>
      <c r="R93" s="366"/>
      <c r="S93" s="366"/>
      <c r="T93" s="366"/>
      <c r="U93" s="366"/>
      <c r="V93" s="366"/>
      <c r="W93" s="366"/>
      <c r="X93" s="366"/>
      <c r="Y93" s="366"/>
      <c r="Z93" s="366"/>
      <c r="AA93" s="366"/>
      <c r="AB93" s="366"/>
      <c r="AC93" s="366"/>
      <c r="AD93" s="366"/>
      <c r="AE93" s="366"/>
      <c r="AF93" s="366"/>
      <c r="AG93" s="366"/>
      <c r="AH93" s="366"/>
      <c r="AI93" s="366"/>
      <c r="AJ93" s="366"/>
      <c r="AK93" s="366"/>
    </row>
    <row r="94" spans="1:37" ht="24.75" customHeight="1">
      <c r="A94" s="400">
        <v>60</v>
      </c>
      <c r="B94" s="389" t="s">
        <v>1413</v>
      </c>
      <c r="C94" s="388" t="s">
        <v>453</v>
      </c>
      <c r="D94" s="390" t="s">
        <v>635</v>
      </c>
      <c r="E94" s="391">
        <v>699989</v>
      </c>
      <c r="F94" s="392">
        <v>1049982</v>
      </c>
      <c r="G94" s="393">
        <v>349993.6</v>
      </c>
      <c r="H94" s="392">
        <v>34999360</v>
      </c>
      <c r="I94" s="394" t="s">
        <v>1292</v>
      </c>
      <c r="J94" s="404" t="s">
        <v>1412</v>
      </c>
      <c r="K94" s="366"/>
      <c r="L94" s="366"/>
      <c r="M94" s="366"/>
      <c r="N94" s="366"/>
      <c r="O94" s="366"/>
      <c r="P94" s="366"/>
      <c r="Q94" s="366"/>
      <c r="R94" s="366"/>
      <c r="S94" s="366"/>
      <c r="T94" s="366"/>
      <c r="U94" s="366"/>
      <c r="V94" s="366"/>
      <c r="W94" s="366"/>
      <c r="X94" s="366"/>
      <c r="Y94" s="366"/>
      <c r="Z94" s="366"/>
      <c r="AA94" s="366"/>
      <c r="AB94" s="366"/>
      <c r="AC94" s="366"/>
      <c r="AD94" s="366"/>
      <c r="AE94" s="366"/>
      <c r="AF94" s="366"/>
      <c r="AG94" s="366"/>
      <c r="AH94" s="366"/>
      <c r="AI94" s="366"/>
      <c r="AJ94" s="366"/>
      <c r="AK94" s="366"/>
    </row>
    <row r="95" spans="1:37" ht="24.75" customHeight="1">
      <c r="A95" s="402">
        <v>61</v>
      </c>
      <c r="B95" s="346" t="s">
        <v>395</v>
      </c>
      <c r="C95" s="340" t="s">
        <v>936</v>
      </c>
      <c r="D95" s="371" t="s">
        <v>648</v>
      </c>
      <c r="E95" s="372">
        <v>52508595</v>
      </c>
      <c r="F95" s="342">
        <v>68261173</v>
      </c>
      <c r="G95" s="373">
        <v>15752578.13</v>
      </c>
      <c r="H95" s="342">
        <v>1575257813</v>
      </c>
      <c r="I95" s="341" t="s">
        <v>1339</v>
      </c>
      <c r="J95" s="405" t="s">
        <v>1414</v>
      </c>
      <c r="K95" s="366"/>
      <c r="L95" s="366"/>
      <c r="M95" s="366"/>
      <c r="N95" s="366"/>
      <c r="O95" s="366"/>
      <c r="P95" s="366"/>
      <c r="Q95" s="366"/>
      <c r="R95" s="366"/>
      <c r="S95" s="366"/>
      <c r="T95" s="366"/>
      <c r="U95" s="366"/>
      <c r="V95" s="366"/>
      <c r="W95" s="366"/>
      <c r="X95" s="366"/>
      <c r="Y95" s="366"/>
      <c r="Z95" s="366"/>
      <c r="AA95" s="366"/>
      <c r="AB95" s="366"/>
      <c r="AC95" s="366"/>
      <c r="AD95" s="366"/>
      <c r="AE95" s="366"/>
      <c r="AF95" s="366"/>
      <c r="AG95" s="366"/>
      <c r="AH95" s="366"/>
      <c r="AI95" s="366"/>
      <c r="AJ95" s="366"/>
      <c r="AK95" s="366"/>
    </row>
    <row r="96" spans="1:37" ht="24.75" customHeight="1">
      <c r="A96" s="400">
        <v>62</v>
      </c>
      <c r="B96" s="389" t="s">
        <v>1355</v>
      </c>
      <c r="C96" s="388" t="s">
        <v>453</v>
      </c>
      <c r="D96" s="390" t="s">
        <v>648</v>
      </c>
      <c r="E96" s="391">
        <v>3465001</v>
      </c>
      <c r="F96" s="392">
        <v>4504500</v>
      </c>
      <c r="G96" s="393">
        <v>1039500</v>
      </c>
      <c r="H96" s="392">
        <v>103950000</v>
      </c>
      <c r="I96" s="394" t="s">
        <v>1296</v>
      </c>
      <c r="J96" s="404" t="s">
        <v>1414</v>
      </c>
      <c r="K96" s="366"/>
      <c r="L96" s="366"/>
      <c r="M96" s="366"/>
      <c r="N96" s="366"/>
      <c r="O96" s="366"/>
      <c r="P96" s="366"/>
      <c r="Q96" s="366"/>
      <c r="R96" s="366"/>
      <c r="S96" s="366"/>
      <c r="T96" s="366"/>
      <c r="U96" s="366"/>
      <c r="V96" s="366"/>
      <c r="W96" s="366"/>
      <c r="X96" s="366"/>
      <c r="Y96" s="366"/>
      <c r="Z96" s="366"/>
      <c r="AA96" s="366"/>
      <c r="AB96" s="366"/>
      <c r="AC96" s="366"/>
      <c r="AD96" s="366"/>
      <c r="AE96" s="366"/>
      <c r="AF96" s="366"/>
      <c r="AG96" s="366"/>
      <c r="AH96" s="366"/>
      <c r="AI96" s="366"/>
      <c r="AJ96" s="366"/>
      <c r="AK96" s="366"/>
    </row>
    <row r="97" spans="1:37" ht="24.75" customHeight="1">
      <c r="A97" s="402">
        <v>63</v>
      </c>
      <c r="B97" s="346" t="s">
        <v>1349</v>
      </c>
      <c r="C97" s="340" t="s">
        <v>936</v>
      </c>
      <c r="D97" s="371" t="s">
        <v>1415</v>
      </c>
      <c r="E97" s="372">
        <v>65987001</v>
      </c>
      <c r="F97" s="342">
        <v>73905440</v>
      </c>
      <c r="G97" s="373">
        <v>7918440</v>
      </c>
      <c r="H97" s="342">
        <v>791844000</v>
      </c>
      <c r="I97" s="341" t="s">
        <v>1292</v>
      </c>
      <c r="J97" s="405" t="s">
        <v>1414</v>
      </c>
      <c r="K97" s="366"/>
      <c r="L97" s="366"/>
      <c r="M97" s="366"/>
      <c r="N97" s="366"/>
      <c r="O97" s="366"/>
      <c r="P97" s="366"/>
      <c r="Q97" s="366"/>
      <c r="R97" s="366"/>
      <c r="S97" s="366"/>
      <c r="T97" s="366"/>
      <c r="U97" s="366"/>
      <c r="V97" s="366"/>
      <c r="W97" s="366"/>
      <c r="X97" s="366"/>
      <c r="Y97" s="366"/>
      <c r="Z97" s="366"/>
      <c r="AA97" s="366"/>
      <c r="AB97" s="366"/>
      <c r="AC97" s="366"/>
      <c r="AD97" s="366"/>
      <c r="AE97" s="366"/>
      <c r="AF97" s="366"/>
      <c r="AG97" s="366"/>
      <c r="AH97" s="366"/>
      <c r="AI97" s="366"/>
      <c r="AJ97" s="366"/>
      <c r="AK97" s="366"/>
    </row>
    <row r="98" spans="1:37" ht="24.75" customHeight="1">
      <c r="A98" s="400">
        <v>64</v>
      </c>
      <c r="B98" s="389" t="s">
        <v>1416</v>
      </c>
      <c r="C98" s="388" t="s">
        <v>453</v>
      </c>
      <c r="D98" s="390" t="s">
        <v>1417</v>
      </c>
      <c r="E98" s="391">
        <v>2600754</v>
      </c>
      <c r="F98" s="392">
        <v>4404000</v>
      </c>
      <c r="G98" s="393">
        <v>1803247</v>
      </c>
      <c r="H98" s="392">
        <v>180324700</v>
      </c>
      <c r="I98" s="394" t="s">
        <v>1292</v>
      </c>
      <c r="J98" s="404" t="s">
        <v>1414</v>
      </c>
      <c r="K98" s="366"/>
      <c r="L98" s="366"/>
      <c r="M98" s="366"/>
      <c r="N98" s="366"/>
      <c r="O98" s="366"/>
      <c r="P98" s="366"/>
      <c r="Q98" s="366"/>
      <c r="R98" s="366"/>
      <c r="S98" s="366"/>
      <c r="T98" s="366"/>
      <c r="U98" s="366"/>
      <c r="V98" s="366"/>
      <c r="W98" s="366"/>
      <c r="X98" s="366"/>
      <c r="Y98" s="366"/>
      <c r="Z98" s="366"/>
      <c r="AA98" s="366"/>
      <c r="AB98" s="366"/>
      <c r="AC98" s="366"/>
      <c r="AD98" s="366"/>
      <c r="AE98" s="366"/>
      <c r="AF98" s="366"/>
      <c r="AG98" s="366"/>
      <c r="AH98" s="366"/>
      <c r="AI98" s="366"/>
      <c r="AJ98" s="366"/>
      <c r="AK98" s="366"/>
    </row>
    <row r="99" spans="1:37" ht="24.75" customHeight="1">
      <c r="A99" s="402">
        <v>65</v>
      </c>
      <c r="B99" s="346" t="s">
        <v>1418</v>
      </c>
      <c r="C99" s="340" t="s">
        <v>453</v>
      </c>
      <c r="D99" s="371" t="s">
        <v>1419</v>
      </c>
      <c r="E99" s="372">
        <v>1500001</v>
      </c>
      <c r="F99" s="342">
        <v>4710000</v>
      </c>
      <c r="G99" s="373">
        <v>3210000</v>
      </c>
      <c r="H99" s="342">
        <v>321000000</v>
      </c>
      <c r="I99" s="341" t="s">
        <v>1290</v>
      </c>
      <c r="J99" s="405" t="s">
        <v>1420</v>
      </c>
      <c r="K99" s="366"/>
      <c r="L99" s="366"/>
      <c r="M99" s="366"/>
      <c r="N99" s="366"/>
      <c r="O99" s="366"/>
      <c r="P99" s="366"/>
      <c r="Q99" s="366"/>
      <c r="R99" s="366"/>
      <c r="S99" s="366"/>
      <c r="T99" s="366"/>
      <c r="U99" s="366"/>
      <c r="V99" s="366"/>
      <c r="W99" s="366"/>
      <c r="X99" s="366"/>
      <c r="Y99" s="366"/>
      <c r="Z99" s="366"/>
      <c r="AA99" s="366"/>
      <c r="AB99" s="366"/>
      <c r="AC99" s="366"/>
      <c r="AD99" s="366"/>
      <c r="AE99" s="366"/>
      <c r="AF99" s="366"/>
      <c r="AG99" s="366"/>
      <c r="AH99" s="366"/>
      <c r="AI99" s="366"/>
      <c r="AJ99" s="366"/>
      <c r="AK99" s="366"/>
    </row>
    <row r="100" spans="1:37" ht="24.75" customHeight="1">
      <c r="A100" s="400">
        <v>66</v>
      </c>
      <c r="B100" s="389" t="s">
        <v>1421</v>
      </c>
      <c r="C100" s="388" t="s">
        <v>453</v>
      </c>
      <c r="D100" s="390" t="s">
        <v>648</v>
      </c>
      <c r="E100" s="391">
        <v>8043794</v>
      </c>
      <c r="F100" s="392">
        <v>10456931</v>
      </c>
      <c r="G100" s="393">
        <v>2413137.6</v>
      </c>
      <c r="H100" s="392">
        <v>241313760</v>
      </c>
      <c r="I100" s="394" t="s">
        <v>1287</v>
      </c>
      <c r="J100" s="404" t="s">
        <v>1422</v>
      </c>
      <c r="K100" s="366"/>
      <c r="L100" s="366"/>
      <c r="M100" s="366"/>
      <c r="N100" s="366"/>
      <c r="O100" s="366"/>
      <c r="P100" s="366"/>
      <c r="Q100" s="366"/>
      <c r="R100" s="366"/>
      <c r="S100" s="366"/>
      <c r="T100" s="366"/>
      <c r="U100" s="366"/>
      <c r="V100" s="366"/>
      <c r="W100" s="366"/>
      <c r="X100" s="366"/>
      <c r="Y100" s="366"/>
      <c r="Z100" s="366"/>
      <c r="AA100" s="366"/>
      <c r="AB100" s="366"/>
      <c r="AC100" s="366"/>
      <c r="AD100" s="366"/>
      <c r="AE100" s="366"/>
      <c r="AF100" s="366"/>
      <c r="AG100" s="366"/>
      <c r="AH100" s="366"/>
      <c r="AI100" s="366"/>
      <c r="AJ100" s="366"/>
      <c r="AK100" s="366"/>
    </row>
    <row r="101" spans="1:37" ht="24.75" customHeight="1">
      <c r="A101" s="402">
        <v>67</v>
      </c>
      <c r="B101" s="346" t="s">
        <v>188</v>
      </c>
      <c r="C101" s="340" t="s">
        <v>449</v>
      </c>
      <c r="D101" s="371" t="s">
        <v>695</v>
      </c>
      <c r="E101" s="372">
        <v>6727053</v>
      </c>
      <c r="F101" s="342">
        <v>8072463</v>
      </c>
      <c r="G101" s="373">
        <v>1345410.95</v>
      </c>
      <c r="H101" s="342">
        <v>134541095</v>
      </c>
      <c r="I101" s="341" t="s">
        <v>1302</v>
      </c>
      <c r="J101" s="405" t="s">
        <v>1423</v>
      </c>
      <c r="K101" s="366"/>
      <c r="L101" s="366"/>
      <c r="M101" s="366"/>
      <c r="N101" s="366"/>
      <c r="O101" s="366"/>
      <c r="P101" s="366"/>
      <c r="Q101" s="366"/>
      <c r="R101" s="366"/>
      <c r="S101" s="366"/>
      <c r="T101" s="366"/>
      <c r="U101" s="366"/>
      <c r="V101" s="366"/>
      <c r="W101" s="366"/>
      <c r="X101" s="366"/>
      <c r="Y101" s="366"/>
      <c r="Z101" s="366"/>
      <c r="AA101" s="366"/>
      <c r="AB101" s="366"/>
      <c r="AC101" s="366"/>
      <c r="AD101" s="366"/>
      <c r="AE101" s="366"/>
      <c r="AF101" s="366"/>
      <c r="AG101" s="366"/>
      <c r="AH101" s="366"/>
      <c r="AI101" s="366"/>
      <c r="AJ101" s="366"/>
      <c r="AK101" s="366"/>
    </row>
    <row r="102" spans="1:37" ht="24.75" customHeight="1">
      <c r="A102" s="400">
        <v>68</v>
      </c>
      <c r="B102" s="389" t="s">
        <v>15</v>
      </c>
      <c r="C102" s="388" t="s">
        <v>446</v>
      </c>
      <c r="D102" s="390" t="s">
        <v>1424</v>
      </c>
      <c r="E102" s="391">
        <v>3852001</v>
      </c>
      <c r="F102" s="392">
        <v>10272000</v>
      </c>
      <c r="G102" s="393">
        <v>6420000</v>
      </c>
      <c r="H102" s="392">
        <v>642000000</v>
      </c>
      <c r="I102" s="394" t="s">
        <v>1292</v>
      </c>
      <c r="J102" s="404" t="s">
        <v>1425</v>
      </c>
      <c r="K102" s="366"/>
      <c r="L102" s="366"/>
      <c r="M102" s="366"/>
      <c r="N102" s="366"/>
      <c r="O102" s="366"/>
      <c r="P102" s="366"/>
      <c r="Q102" s="366"/>
      <c r="R102" s="366"/>
      <c r="S102" s="366"/>
      <c r="T102" s="366"/>
      <c r="U102" s="366"/>
      <c r="V102" s="366"/>
      <c r="W102" s="366"/>
      <c r="X102" s="366"/>
      <c r="Y102" s="366"/>
      <c r="Z102" s="366"/>
      <c r="AA102" s="366"/>
      <c r="AB102" s="366"/>
      <c r="AC102" s="366"/>
      <c r="AD102" s="366"/>
      <c r="AE102" s="366"/>
      <c r="AF102" s="366"/>
      <c r="AG102" s="366"/>
      <c r="AH102" s="366"/>
      <c r="AI102" s="366"/>
      <c r="AJ102" s="366"/>
      <c r="AK102" s="366"/>
    </row>
    <row r="103" spans="1:37" ht="24.75" customHeight="1">
      <c r="A103" s="402">
        <v>69</v>
      </c>
      <c r="B103" s="346" t="s">
        <v>1354</v>
      </c>
      <c r="C103" s="340" t="s">
        <v>453</v>
      </c>
      <c r="D103" s="371" t="s">
        <v>1426</v>
      </c>
      <c r="E103" s="372">
        <v>2110001</v>
      </c>
      <c r="F103" s="342">
        <v>4853000</v>
      </c>
      <c r="G103" s="373">
        <v>2743000</v>
      </c>
      <c r="H103" s="342">
        <v>274300000</v>
      </c>
      <c r="I103" s="341" t="s">
        <v>1292</v>
      </c>
      <c r="J103" s="405" t="s">
        <v>1427</v>
      </c>
      <c r="K103" s="366"/>
      <c r="L103" s="366"/>
      <c r="M103" s="366"/>
      <c r="N103" s="366"/>
      <c r="O103" s="366"/>
      <c r="P103" s="366"/>
      <c r="Q103" s="366"/>
      <c r="R103" s="366"/>
      <c r="S103" s="366"/>
      <c r="T103" s="366"/>
      <c r="U103" s="366"/>
      <c r="V103" s="366"/>
      <c r="W103" s="366"/>
      <c r="X103" s="366"/>
      <c r="Y103" s="366"/>
      <c r="Z103" s="366"/>
      <c r="AA103" s="366"/>
      <c r="AB103" s="366"/>
      <c r="AC103" s="366"/>
      <c r="AD103" s="366"/>
      <c r="AE103" s="366"/>
      <c r="AF103" s="366"/>
      <c r="AG103" s="366"/>
      <c r="AH103" s="366"/>
      <c r="AI103" s="366"/>
      <c r="AJ103" s="366"/>
      <c r="AK103" s="366"/>
    </row>
    <row r="104" spans="1:37" ht="24.75" customHeight="1">
      <c r="A104" s="400">
        <v>70</v>
      </c>
      <c r="B104" s="389" t="s">
        <v>1428</v>
      </c>
      <c r="C104" s="388" t="s">
        <v>453</v>
      </c>
      <c r="D104" s="390" t="s">
        <v>635</v>
      </c>
      <c r="E104" s="391">
        <v>565001</v>
      </c>
      <c r="F104" s="392">
        <v>847500</v>
      </c>
      <c r="G104" s="393">
        <v>282500</v>
      </c>
      <c r="H104" s="392">
        <v>28250000</v>
      </c>
      <c r="I104" s="394" t="s">
        <v>1327</v>
      </c>
      <c r="J104" s="404" t="s">
        <v>1429</v>
      </c>
      <c r="K104" s="366"/>
      <c r="L104" s="366"/>
      <c r="M104" s="366"/>
      <c r="N104" s="366"/>
      <c r="O104" s="366"/>
      <c r="P104" s="366"/>
      <c r="Q104" s="366"/>
      <c r="R104" s="366"/>
      <c r="S104" s="366"/>
      <c r="T104" s="366"/>
      <c r="U104" s="366"/>
      <c r="V104" s="366"/>
      <c r="W104" s="366"/>
      <c r="X104" s="366"/>
      <c r="Y104" s="366"/>
      <c r="Z104" s="366"/>
      <c r="AA104" s="366"/>
      <c r="AB104" s="366"/>
      <c r="AC104" s="366"/>
      <c r="AD104" s="366"/>
      <c r="AE104" s="366"/>
      <c r="AF104" s="366"/>
      <c r="AG104" s="366"/>
      <c r="AH104" s="366"/>
      <c r="AI104" s="366"/>
      <c r="AJ104" s="366"/>
      <c r="AK104" s="366"/>
    </row>
    <row r="105" spans="1:37" ht="24.75" customHeight="1">
      <c r="A105" s="402">
        <v>71</v>
      </c>
      <c r="B105" s="346" t="s">
        <v>1430</v>
      </c>
      <c r="C105" s="340" t="s">
        <v>446</v>
      </c>
      <c r="D105" s="371" t="s">
        <v>633</v>
      </c>
      <c r="E105" s="372">
        <v>3900001</v>
      </c>
      <c r="F105" s="342">
        <v>7800000</v>
      </c>
      <c r="G105" s="373">
        <v>3900000</v>
      </c>
      <c r="H105" s="342">
        <v>390000000</v>
      </c>
      <c r="I105" s="341" t="s">
        <v>1379</v>
      </c>
      <c r="J105" s="405" t="s">
        <v>1429</v>
      </c>
      <c r="K105" s="366"/>
      <c r="L105" s="366"/>
      <c r="M105" s="366"/>
      <c r="N105" s="366"/>
      <c r="O105" s="366"/>
      <c r="P105" s="366"/>
      <c r="Q105" s="366"/>
      <c r="R105" s="366"/>
      <c r="S105" s="366"/>
      <c r="T105" s="366"/>
      <c r="U105" s="366"/>
      <c r="V105" s="366"/>
      <c r="W105" s="366"/>
      <c r="X105" s="366"/>
      <c r="Y105" s="366"/>
      <c r="Z105" s="366"/>
      <c r="AA105" s="366"/>
      <c r="AB105" s="366"/>
      <c r="AC105" s="366"/>
      <c r="AD105" s="366"/>
      <c r="AE105" s="366"/>
      <c r="AF105" s="366"/>
      <c r="AG105" s="366"/>
      <c r="AH105" s="366"/>
      <c r="AI105" s="366"/>
      <c r="AJ105" s="366"/>
      <c r="AK105" s="366"/>
    </row>
    <row r="106" spans="1:37" ht="24.75" customHeight="1">
      <c r="A106" s="400">
        <v>72</v>
      </c>
      <c r="B106" s="389" t="s">
        <v>1431</v>
      </c>
      <c r="C106" s="388" t="s">
        <v>1060</v>
      </c>
      <c r="D106" s="390" t="s">
        <v>633</v>
      </c>
      <c r="E106" s="391">
        <v>10550001</v>
      </c>
      <c r="F106" s="392">
        <v>21100000</v>
      </c>
      <c r="G106" s="393">
        <v>10550000</v>
      </c>
      <c r="H106" s="392">
        <v>1055000000</v>
      </c>
      <c r="I106" s="394" t="s">
        <v>1432</v>
      </c>
      <c r="J106" s="404" t="s">
        <v>1316</v>
      </c>
      <c r="K106" s="366"/>
      <c r="L106" s="366"/>
      <c r="M106" s="366"/>
      <c r="N106" s="366"/>
      <c r="O106" s="366"/>
      <c r="P106" s="366"/>
      <c r="Q106" s="366"/>
      <c r="R106" s="366"/>
      <c r="S106" s="366"/>
      <c r="T106" s="366"/>
      <c r="U106" s="366"/>
      <c r="V106" s="366"/>
      <c r="W106" s="366"/>
      <c r="X106" s="366"/>
      <c r="Y106" s="366"/>
      <c r="Z106" s="366"/>
      <c r="AA106" s="366"/>
      <c r="AB106" s="366"/>
      <c r="AC106" s="366"/>
      <c r="AD106" s="366"/>
      <c r="AE106" s="366"/>
      <c r="AF106" s="366"/>
      <c r="AG106" s="366"/>
      <c r="AH106" s="366"/>
      <c r="AI106" s="366"/>
      <c r="AJ106" s="366"/>
      <c r="AK106" s="366"/>
    </row>
    <row r="107" spans="1:37" ht="24.75" customHeight="1">
      <c r="A107" s="402">
        <v>73</v>
      </c>
      <c r="B107" s="346" t="s">
        <v>1146</v>
      </c>
      <c r="C107" s="340" t="s">
        <v>453</v>
      </c>
      <c r="D107" s="371" t="s">
        <v>635</v>
      </c>
      <c r="E107" s="372">
        <v>701761</v>
      </c>
      <c r="F107" s="343">
        <v>1052640</v>
      </c>
      <c r="G107" s="373">
        <v>350880</v>
      </c>
      <c r="H107" s="342">
        <v>35088000</v>
      </c>
      <c r="I107" s="341" t="s">
        <v>1296</v>
      </c>
      <c r="J107" s="405" t="s">
        <v>1433</v>
      </c>
      <c r="K107" s="366"/>
      <c r="L107" s="366"/>
      <c r="M107" s="366"/>
      <c r="N107" s="366"/>
      <c r="O107" s="366"/>
      <c r="P107" s="366"/>
      <c r="Q107" s="366"/>
      <c r="R107" s="366"/>
      <c r="S107" s="366"/>
      <c r="T107" s="366"/>
      <c r="U107" s="366"/>
      <c r="V107" s="366"/>
      <c r="W107" s="366"/>
      <c r="X107" s="366"/>
      <c r="Y107" s="366"/>
      <c r="Z107" s="366"/>
      <c r="AA107" s="366"/>
      <c r="AB107" s="366"/>
      <c r="AC107" s="366"/>
      <c r="AD107" s="366"/>
      <c r="AE107" s="366"/>
      <c r="AF107" s="366"/>
      <c r="AG107" s="366"/>
      <c r="AH107" s="366"/>
      <c r="AI107" s="366"/>
      <c r="AJ107" s="366"/>
      <c r="AK107" s="366"/>
    </row>
    <row r="108" spans="1:37" ht="24.75" customHeight="1">
      <c r="A108" s="400">
        <v>74</v>
      </c>
      <c r="B108" s="389" t="s">
        <v>1434</v>
      </c>
      <c r="C108" s="388" t="s">
        <v>453</v>
      </c>
      <c r="D108" s="390" t="s">
        <v>1128</v>
      </c>
      <c r="E108" s="391">
        <v>2621926</v>
      </c>
      <c r="F108" s="392">
        <v>4719465</v>
      </c>
      <c r="G108" s="393">
        <v>2097540</v>
      </c>
      <c r="H108" s="392">
        <v>209754000</v>
      </c>
      <c r="I108" s="394" t="s">
        <v>1287</v>
      </c>
      <c r="J108" s="404" t="s">
        <v>1435</v>
      </c>
      <c r="K108" s="366"/>
      <c r="L108" s="366"/>
      <c r="M108" s="366"/>
      <c r="N108" s="366"/>
      <c r="O108" s="366"/>
      <c r="P108" s="366"/>
      <c r="Q108" s="366"/>
      <c r="R108" s="366"/>
      <c r="S108" s="366"/>
      <c r="T108" s="366"/>
      <c r="U108" s="366"/>
      <c r="V108" s="366"/>
      <c r="W108" s="366"/>
      <c r="X108" s="366"/>
      <c r="Y108" s="366"/>
      <c r="Z108" s="366"/>
      <c r="AA108" s="366"/>
      <c r="AB108" s="366"/>
      <c r="AC108" s="366"/>
      <c r="AD108" s="366"/>
      <c r="AE108" s="366"/>
      <c r="AF108" s="366"/>
      <c r="AG108" s="366"/>
      <c r="AH108" s="366"/>
      <c r="AI108" s="366"/>
      <c r="AJ108" s="366"/>
      <c r="AK108" s="366"/>
    </row>
    <row r="109" spans="1:37" ht="24.75" customHeight="1">
      <c r="A109" s="402">
        <v>75</v>
      </c>
      <c r="B109" s="346" t="s">
        <v>1134</v>
      </c>
      <c r="C109" s="340" t="s">
        <v>936</v>
      </c>
      <c r="D109" s="371" t="s">
        <v>1404</v>
      </c>
      <c r="E109" s="372">
        <v>47176042</v>
      </c>
      <c r="F109" s="342">
        <v>66030298</v>
      </c>
      <c r="G109" s="373">
        <v>18854257</v>
      </c>
      <c r="H109" s="342">
        <v>1885425700</v>
      </c>
      <c r="I109" s="341" t="s">
        <v>1327</v>
      </c>
      <c r="J109" s="405" t="s">
        <v>1436</v>
      </c>
      <c r="K109" s="366"/>
      <c r="L109" s="366"/>
      <c r="M109" s="366"/>
      <c r="N109" s="366"/>
      <c r="O109" s="366"/>
      <c r="P109" s="366"/>
      <c r="Q109" s="366"/>
      <c r="R109" s="366"/>
      <c r="S109" s="366"/>
      <c r="T109" s="366"/>
      <c r="U109" s="366"/>
      <c r="V109" s="366"/>
      <c r="W109" s="366"/>
      <c r="X109" s="366"/>
      <c r="Y109" s="366"/>
      <c r="Z109" s="366"/>
      <c r="AA109" s="366"/>
      <c r="AB109" s="366"/>
      <c r="AC109" s="366"/>
      <c r="AD109" s="366"/>
      <c r="AE109" s="366"/>
      <c r="AF109" s="366"/>
      <c r="AG109" s="366"/>
      <c r="AH109" s="366"/>
      <c r="AI109" s="366"/>
      <c r="AJ109" s="366"/>
      <c r="AK109" s="366"/>
    </row>
    <row r="110" spans="1:37" ht="24.75" customHeight="1" thickBot="1">
      <c r="A110" s="400">
        <v>76</v>
      </c>
      <c r="B110" s="389" t="s">
        <v>1437</v>
      </c>
      <c r="C110" s="388" t="s">
        <v>449</v>
      </c>
      <c r="D110" s="390" t="s">
        <v>633</v>
      </c>
      <c r="E110" s="391">
        <v>1500001</v>
      </c>
      <c r="F110" s="392">
        <v>3000000</v>
      </c>
      <c r="G110" s="393">
        <v>1500000</v>
      </c>
      <c r="H110" s="392">
        <v>150000000</v>
      </c>
      <c r="I110" s="394" t="s">
        <v>1296</v>
      </c>
      <c r="J110" s="404" t="s">
        <v>1438</v>
      </c>
      <c r="K110" s="366"/>
      <c r="L110" s="366"/>
      <c r="M110" s="366"/>
      <c r="N110" s="366"/>
      <c r="O110" s="366"/>
      <c r="P110" s="366"/>
      <c r="Q110" s="366"/>
      <c r="R110" s="366"/>
      <c r="S110" s="366"/>
      <c r="T110" s="366"/>
      <c r="U110" s="366"/>
      <c r="V110" s="366"/>
      <c r="W110" s="366"/>
      <c r="X110" s="366"/>
      <c r="Y110" s="366"/>
      <c r="Z110" s="366"/>
      <c r="AA110" s="366"/>
      <c r="AB110" s="366"/>
      <c r="AC110" s="366"/>
      <c r="AD110" s="366"/>
      <c r="AE110" s="366"/>
      <c r="AF110" s="366"/>
      <c r="AG110" s="366"/>
      <c r="AH110" s="366"/>
      <c r="AI110" s="366"/>
      <c r="AJ110" s="366"/>
      <c r="AK110" s="366"/>
    </row>
    <row r="111" spans="1:37" ht="14.25" thickBot="1" thickTop="1">
      <c r="A111" s="406"/>
      <c r="B111" s="407"/>
      <c r="C111" s="408"/>
      <c r="D111" s="409"/>
      <c r="E111" s="410"/>
      <c r="F111" s="411" t="s">
        <v>39</v>
      </c>
      <c r="G111" s="412">
        <v>456424142.0100001</v>
      </c>
      <c r="H111" s="413">
        <v>45642414201</v>
      </c>
      <c r="I111" s="414"/>
      <c r="J111" s="415"/>
      <c r="K111" s="366"/>
      <c r="L111" s="366"/>
      <c r="M111" s="366"/>
      <c r="N111" s="366"/>
      <c r="O111" s="366"/>
      <c r="P111" s="366"/>
      <c r="Q111" s="366"/>
      <c r="R111" s="366"/>
      <c r="S111" s="366"/>
      <c r="T111" s="366"/>
      <c r="U111" s="366"/>
      <c r="V111" s="366"/>
      <c r="W111" s="366"/>
      <c r="X111" s="366"/>
      <c r="Y111" s="366"/>
      <c r="Z111" s="366"/>
      <c r="AA111" s="366"/>
      <c r="AB111" s="366"/>
      <c r="AC111" s="366"/>
      <c r="AD111" s="366"/>
      <c r="AE111" s="366"/>
      <c r="AF111" s="366"/>
      <c r="AG111" s="366"/>
      <c r="AH111" s="366"/>
      <c r="AI111" s="366"/>
      <c r="AJ111" s="366"/>
      <c r="AK111" s="366"/>
    </row>
    <row r="112" spans="1:37" ht="13.5" thickTop="1">
      <c r="A112" s="340"/>
      <c r="B112" s="382"/>
      <c r="C112" s="340"/>
      <c r="D112" s="383"/>
      <c r="E112" s="384"/>
      <c r="F112" s="385"/>
      <c r="G112" s="386"/>
      <c r="H112" s="342"/>
      <c r="I112" s="387"/>
      <c r="J112" s="365"/>
      <c r="K112" s="366"/>
      <c r="L112" s="366"/>
      <c r="M112" s="366"/>
      <c r="N112" s="366"/>
      <c r="O112" s="366"/>
      <c r="P112" s="366"/>
      <c r="Q112" s="366"/>
      <c r="R112" s="366"/>
      <c r="S112" s="366"/>
      <c r="T112" s="366"/>
      <c r="U112" s="366"/>
      <c r="V112" s="366"/>
      <c r="W112" s="366"/>
      <c r="X112" s="366"/>
      <c r="Y112" s="366"/>
      <c r="Z112" s="366"/>
      <c r="AA112" s="366"/>
      <c r="AB112" s="366"/>
      <c r="AC112" s="366"/>
      <c r="AD112" s="366"/>
      <c r="AE112" s="366"/>
      <c r="AF112" s="366"/>
      <c r="AG112" s="366"/>
      <c r="AH112" s="366"/>
      <c r="AI112" s="366"/>
      <c r="AJ112" s="366"/>
      <c r="AK112" s="366"/>
    </row>
    <row r="113" spans="1:37" ht="13.5" thickBot="1">
      <c r="A113" s="340"/>
      <c r="B113" s="382"/>
      <c r="C113" s="340"/>
      <c r="D113" s="383"/>
      <c r="E113" s="384"/>
      <c r="F113" s="385"/>
      <c r="G113" s="386"/>
      <c r="H113" s="342"/>
      <c r="I113" s="387"/>
      <c r="J113" s="365"/>
      <c r="K113" s="366"/>
      <c r="L113" s="366"/>
      <c r="M113" s="366"/>
      <c r="N113" s="366"/>
      <c r="O113" s="366"/>
      <c r="P113" s="366"/>
      <c r="Q113" s="366"/>
      <c r="R113" s="366"/>
      <c r="S113" s="366"/>
      <c r="T113" s="366"/>
      <c r="U113" s="366"/>
      <c r="V113" s="366"/>
      <c r="W113" s="366"/>
      <c r="X113" s="366"/>
      <c r="Y113" s="366"/>
      <c r="Z113" s="366"/>
      <c r="AA113" s="366"/>
      <c r="AB113" s="366"/>
      <c r="AC113" s="366"/>
      <c r="AD113" s="366"/>
      <c r="AE113" s="366"/>
      <c r="AF113" s="366"/>
      <c r="AG113" s="366"/>
      <c r="AH113" s="366"/>
      <c r="AI113" s="366"/>
      <c r="AJ113" s="366"/>
      <c r="AK113" s="366"/>
    </row>
    <row r="114" spans="1:37" ht="15" customHeight="1">
      <c r="A114" s="762" t="s">
        <v>1439</v>
      </c>
      <c r="B114" s="763"/>
      <c r="C114" s="763"/>
      <c r="D114" s="763"/>
      <c r="E114" s="763"/>
      <c r="F114" s="763"/>
      <c r="G114" s="763"/>
      <c r="H114" s="764"/>
      <c r="I114" s="387"/>
      <c r="J114" s="365"/>
      <c r="K114" s="366"/>
      <c r="L114" s="366"/>
      <c r="M114" s="366"/>
      <c r="N114" s="366"/>
      <c r="O114" s="366"/>
      <c r="P114" s="366"/>
      <c r="Q114" s="366"/>
      <c r="R114" s="366"/>
      <c r="S114" s="366"/>
      <c r="T114" s="366"/>
      <c r="U114" s="366"/>
      <c r="V114" s="366"/>
      <c r="W114" s="366"/>
      <c r="X114" s="366"/>
      <c r="Y114" s="366"/>
      <c r="Z114" s="366"/>
      <c r="AA114" s="366"/>
      <c r="AB114" s="366"/>
      <c r="AC114" s="366"/>
      <c r="AD114" s="366"/>
      <c r="AE114" s="366"/>
      <c r="AF114" s="366"/>
      <c r="AG114" s="366"/>
      <c r="AH114" s="366"/>
      <c r="AI114" s="366"/>
      <c r="AJ114" s="366"/>
      <c r="AK114" s="366"/>
    </row>
    <row r="115" spans="1:37" ht="21" thickBot="1">
      <c r="A115" s="765"/>
      <c r="B115" s="766"/>
      <c r="C115" s="766"/>
      <c r="D115" s="766"/>
      <c r="E115" s="766"/>
      <c r="F115" s="766"/>
      <c r="G115" s="766"/>
      <c r="H115" s="767"/>
      <c r="I115" s="472"/>
      <c r="J115" s="472"/>
      <c r="K115" s="366"/>
      <c r="L115" s="366"/>
      <c r="M115" s="366"/>
      <c r="N115" s="366"/>
      <c r="O115" s="366"/>
      <c r="P115" s="366"/>
      <c r="Q115" s="366"/>
      <c r="R115" s="366"/>
      <c r="S115" s="366"/>
      <c r="T115" s="366"/>
      <c r="U115" s="366"/>
      <c r="V115" s="366"/>
      <c r="W115" s="366"/>
      <c r="X115" s="366"/>
      <c r="Y115" s="366"/>
      <c r="Z115" s="366"/>
      <c r="AA115" s="366"/>
      <c r="AB115" s="366"/>
      <c r="AC115" s="366"/>
      <c r="AD115" s="366"/>
      <c r="AE115" s="366"/>
      <c r="AF115" s="366"/>
      <c r="AG115" s="366"/>
      <c r="AH115" s="366"/>
      <c r="AI115" s="366"/>
      <c r="AJ115" s="366"/>
      <c r="AK115" s="366"/>
    </row>
    <row r="116" spans="1:37" ht="25.5">
      <c r="A116" s="525" t="s">
        <v>700</v>
      </c>
      <c r="B116" s="526" t="s">
        <v>1057</v>
      </c>
      <c r="C116" s="527" t="s">
        <v>1440</v>
      </c>
      <c r="D116" s="528" t="s">
        <v>1441</v>
      </c>
      <c r="E116" s="529" t="s">
        <v>1442</v>
      </c>
      <c r="F116" s="530" t="s">
        <v>1443</v>
      </c>
      <c r="G116" s="531" t="s">
        <v>1325</v>
      </c>
      <c r="H116" s="532" t="s">
        <v>1133</v>
      </c>
      <c r="I116" s="366"/>
      <c r="J116" s="366"/>
      <c r="K116" s="366"/>
      <c r="L116" s="366"/>
      <c r="M116" s="366"/>
      <c r="N116" s="366"/>
      <c r="O116" s="366"/>
      <c r="P116" s="366"/>
      <c r="Q116" s="366"/>
      <c r="R116" s="366"/>
      <c r="S116" s="366"/>
      <c r="T116" s="366"/>
      <c r="U116" s="366"/>
      <c r="V116" s="366"/>
      <c r="W116" s="366"/>
      <c r="X116" s="366"/>
      <c r="Y116" s="366"/>
      <c r="Z116" s="366"/>
      <c r="AA116" s="366"/>
      <c r="AB116" s="366"/>
      <c r="AC116" s="366"/>
      <c r="AD116" s="366"/>
      <c r="AE116" s="366"/>
      <c r="AF116" s="366"/>
      <c r="AG116" s="366"/>
      <c r="AH116" s="366"/>
      <c r="AI116" s="366"/>
      <c r="AJ116" s="366"/>
      <c r="AK116" s="366"/>
    </row>
    <row r="117" spans="1:37" ht="13.5" thickBot="1">
      <c r="A117" s="533"/>
      <c r="B117" s="534"/>
      <c r="C117" s="534" t="s">
        <v>1444</v>
      </c>
      <c r="D117" s="535" t="s">
        <v>900</v>
      </c>
      <c r="E117" s="536" t="s">
        <v>901</v>
      </c>
      <c r="F117" s="537"/>
      <c r="G117" s="538"/>
      <c r="H117" s="539"/>
      <c r="I117" s="366"/>
      <c r="J117" s="366"/>
      <c r="K117" s="366"/>
      <c r="L117" s="366"/>
      <c r="M117" s="366"/>
      <c r="N117" s="366"/>
      <c r="O117" s="366"/>
      <c r="P117" s="366"/>
      <c r="Q117" s="366"/>
      <c r="R117" s="366"/>
      <c r="S117" s="366"/>
      <c r="T117" s="366"/>
      <c r="U117" s="366"/>
      <c r="V117" s="366"/>
      <c r="W117" s="366"/>
      <c r="X117" s="366"/>
      <c r="Y117" s="366"/>
      <c r="Z117" s="366"/>
      <c r="AA117" s="366"/>
      <c r="AB117" s="366"/>
      <c r="AC117" s="366"/>
      <c r="AD117" s="366"/>
      <c r="AE117" s="366"/>
      <c r="AF117" s="366"/>
      <c r="AG117" s="366"/>
      <c r="AH117" s="366"/>
      <c r="AI117" s="366"/>
      <c r="AJ117" s="366"/>
      <c r="AK117" s="366"/>
    </row>
    <row r="118" spans="1:37" ht="12.75">
      <c r="A118" s="498">
        <v>1</v>
      </c>
      <c r="B118" s="499" t="s">
        <v>1445</v>
      </c>
      <c r="C118" s="500">
        <v>0.15</v>
      </c>
      <c r="D118" s="501">
        <v>34240001</v>
      </c>
      <c r="E118" s="501">
        <v>39376000</v>
      </c>
      <c r="F118" s="502">
        <v>5136000</v>
      </c>
      <c r="G118" s="501">
        <v>513600000</v>
      </c>
      <c r="H118" s="503" t="s">
        <v>1446</v>
      </c>
      <c r="I118" s="366"/>
      <c r="J118" s="366"/>
      <c r="K118" s="366"/>
      <c r="L118" s="366"/>
      <c r="M118" s="366"/>
      <c r="N118" s="366"/>
      <c r="O118" s="366"/>
      <c r="P118" s="366"/>
      <c r="Q118" s="366"/>
      <c r="R118" s="366"/>
      <c r="S118" s="366"/>
      <c r="T118" s="366"/>
      <c r="U118" s="366"/>
      <c r="V118" s="366"/>
      <c r="W118" s="366"/>
      <c r="X118" s="366"/>
      <c r="Y118" s="366"/>
      <c r="Z118" s="366"/>
      <c r="AA118" s="366"/>
      <c r="AB118" s="366"/>
      <c r="AC118" s="366"/>
      <c r="AD118" s="366"/>
      <c r="AE118" s="366"/>
      <c r="AF118" s="366"/>
      <c r="AG118" s="366"/>
      <c r="AH118" s="366"/>
      <c r="AI118" s="366"/>
      <c r="AJ118" s="366"/>
      <c r="AK118" s="366"/>
    </row>
    <row r="119" spans="1:37" ht="12.75">
      <c r="A119" s="504">
        <v>2</v>
      </c>
      <c r="B119" s="433" t="s">
        <v>1349</v>
      </c>
      <c r="C119" s="434">
        <v>0.16</v>
      </c>
      <c r="D119" s="435">
        <v>33315001</v>
      </c>
      <c r="E119" s="435">
        <v>38645400</v>
      </c>
      <c r="F119" s="436">
        <v>5330400</v>
      </c>
      <c r="G119" s="435">
        <v>533040000</v>
      </c>
      <c r="H119" s="505" t="s">
        <v>1447</v>
      </c>
      <c r="I119" s="366"/>
      <c r="J119" s="366"/>
      <c r="K119" s="366"/>
      <c r="L119" s="366"/>
      <c r="M119" s="366"/>
      <c r="N119" s="366"/>
      <c r="O119" s="366"/>
      <c r="P119" s="366"/>
      <c r="Q119" s="366"/>
      <c r="R119" s="366"/>
      <c r="S119" s="366"/>
      <c r="T119" s="366"/>
      <c r="U119" s="366"/>
      <c r="V119" s="366"/>
      <c r="W119" s="366"/>
      <c r="X119" s="366"/>
      <c r="Y119" s="366"/>
      <c r="Z119" s="366"/>
      <c r="AA119" s="366"/>
      <c r="AB119" s="366"/>
      <c r="AC119" s="366"/>
      <c r="AD119" s="366"/>
      <c r="AE119" s="366"/>
      <c r="AF119" s="366"/>
      <c r="AG119" s="366"/>
      <c r="AH119" s="366"/>
      <c r="AI119" s="366"/>
      <c r="AJ119" s="366"/>
      <c r="AK119" s="366"/>
    </row>
    <row r="120" spans="1:37" ht="12.75">
      <c r="A120" s="506">
        <v>3</v>
      </c>
      <c r="B120" s="439" t="s">
        <v>42</v>
      </c>
      <c r="C120" s="456">
        <v>0.35</v>
      </c>
      <c r="D120" s="440">
        <v>4500001</v>
      </c>
      <c r="E120" s="440">
        <v>6075000</v>
      </c>
      <c r="F120" s="457">
        <v>1575000</v>
      </c>
      <c r="G120" s="440">
        <v>157500000</v>
      </c>
      <c r="H120" s="507" t="s">
        <v>1448</v>
      </c>
      <c r="I120" s="366"/>
      <c r="J120" s="366"/>
      <c r="K120" s="366"/>
      <c r="L120" s="366"/>
      <c r="M120" s="366"/>
      <c r="N120" s="366"/>
      <c r="O120" s="366"/>
      <c r="P120" s="366"/>
      <c r="Q120" s="366"/>
      <c r="R120" s="366"/>
      <c r="S120" s="366"/>
      <c r="T120" s="366"/>
      <c r="U120" s="366"/>
      <c r="V120" s="366"/>
      <c r="W120" s="366"/>
      <c r="X120" s="366"/>
      <c r="Y120" s="366"/>
      <c r="Z120" s="366"/>
      <c r="AA120" s="366"/>
      <c r="AB120" s="366"/>
      <c r="AC120" s="366"/>
      <c r="AD120" s="366"/>
      <c r="AE120" s="366"/>
      <c r="AF120" s="366"/>
      <c r="AG120" s="366"/>
      <c r="AH120" s="366"/>
      <c r="AI120" s="366"/>
      <c r="AJ120" s="366"/>
      <c r="AK120" s="366"/>
    </row>
    <row r="121" spans="1:37" ht="12.75">
      <c r="A121" s="504">
        <v>4</v>
      </c>
      <c r="B121" s="433" t="s">
        <v>1449</v>
      </c>
      <c r="C121" s="434">
        <v>0.1</v>
      </c>
      <c r="D121" s="435">
        <v>5000001</v>
      </c>
      <c r="E121" s="435">
        <v>5500000</v>
      </c>
      <c r="F121" s="436">
        <v>500000</v>
      </c>
      <c r="G121" s="435">
        <v>50000000</v>
      </c>
      <c r="H121" s="505" t="s">
        <v>1450</v>
      </c>
      <c r="I121" s="366"/>
      <c r="J121" s="366"/>
      <c r="K121" s="366"/>
      <c r="L121" s="366"/>
      <c r="M121" s="366"/>
      <c r="N121" s="366"/>
      <c r="O121" s="366"/>
      <c r="P121" s="366"/>
      <c r="Q121" s="366"/>
      <c r="R121" s="366"/>
      <c r="S121" s="366"/>
      <c r="T121" s="366"/>
      <c r="U121" s="366"/>
      <c r="V121" s="366"/>
      <c r="W121" s="366"/>
      <c r="X121" s="366"/>
      <c r="Y121" s="366"/>
      <c r="Z121" s="366"/>
      <c r="AA121" s="366"/>
      <c r="AB121" s="366"/>
      <c r="AC121" s="366"/>
      <c r="AD121" s="366"/>
      <c r="AE121" s="366"/>
      <c r="AF121" s="366"/>
      <c r="AG121" s="366"/>
      <c r="AH121" s="366"/>
      <c r="AI121" s="366"/>
      <c r="AJ121" s="366"/>
      <c r="AK121" s="366"/>
    </row>
    <row r="122" spans="1:37" ht="12.75">
      <c r="A122" s="506">
        <v>5</v>
      </c>
      <c r="B122" s="439" t="s">
        <v>1451</v>
      </c>
      <c r="C122" s="456">
        <v>0.15</v>
      </c>
      <c r="D122" s="440">
        <v>552001</v>
      </c>
      <c r="E122" s="440">
        <v>608925</v>
      </c>
      <c r="F122" s="457">
        <v>56925</v>
      </c>
      <c r="G122" s="440">
        <v>5692500</v>
      </c>
      <c r="H122" s="507" t="s">
        <v>1452</v>
      </c>
      <c r="I122" s="366"/>
      <c r="J122" s="366"/>
      <c r="K122" s="366"/>
      <c r="L122" s="366"/>
      <c r="M122" s="366"/>
      <c r="N122" s="366"/>
      <c r="O122" s="366"/>
      <c r="P122" s="366"/>
      <c r="Q122" s="366"/>
      <c r="R122" s="366"/>
      <c r="S122" s="366"/>
      <c r="T122" s="366"/>
      <c r="U122" s="366"/>
      <c r="V122" s="366"/>
      <c r="W122" s="366"/>
      <c r="X122" s="366"/>
      <c r="Y122" s="366"/>
      <c r="Z122" s="366"/>
      <c r="AA122" s="366"/>
      <c r="AB122" s="366"/>
      <c r="AC122" s="366"/>
      <c r="AD122" s="366"/>
      <c r="AE122" s="366"/>
      <c r="AF122" s="366"/>
      <c r="AG122" s="366"/>
      <c r="AH122" s="366"/>
      <c r="AI122" s="366"/>
      <c r="AJ122" s="366"/>
      <c r="AK122" s="366"/>
    </row>
    <row r="123" spans="1:37" ht="12.75">
      <c r="A123" s="504">
        <v>6</v>
      </c>
      <c r="B123" s="433" t="s">
        <v>1138</v>
      </c>
      <c r="C123" s="434">
        <v>0.15</v>
      </c>
      <c r="D123" s="435">
        <v>711165</v>
      </c>
      <c r="E123" s="435">
        <v>818264</v>
      </c>
      <c r="F123" s="436">
        <v>107100</v>
      </c>
      <c r="G123" s="435">
        <v>10710000</v>
      </c>
      <c r="H123" s="505" t="s">
        <v>1452</v>
      </c>
      <c r="I123" s="366"/>
      <c r="J123" s="366"/>
      <c r="K123" s="366"/>
      <c r="L123" s="366"/>
      <c r="M123" s="366"/>
      <c r="N123" s="366"/>
      <c r="O123" s="366"/>
      <c r="P123" s="366"/>
      <c r="Q123" s="366"/>
      <c r="R123" s="366"/>
      <c r="S123" s="366"/>
      <c r="T123" s="366"/>
      <c r="U123" s="366"/>
      <c r="V123" s="366"/>
      <c r="W123" s="366"/>
      <c r="X123" s="366"/>
      <c r="Y123" s="366"/>
      <c r="Z123" s="366"/>
      <c r="AA123" s="366"/>
      <c r="AB123" s="366"/>
      <c r="AC123" s="366"/>
      <c r="AD123" s="366"/>
      <c r="AE123" s="366"/>
      <c r="AF123" s="366"/>
      <c r="AG123" s="366"/>
      <c r="AH123" s="366"/>
      <c r="AI123" s="366"/>
      <c r="AJ123" s="366"/>
      <c r="AK123" s="366"/>
    </row>
    <row r="124" spans="1:37" ht="12.75">
      <c r="A124" s="506">
        <v>7</v>
      </c>
      <c r="B124" s="439" t="s">
        <v>1353</v>
      </c>
      <c r="C124" s="456">
        <v>0.1585</v>
      </c>
      <c r="D124" s="440">
        <v>3187732</v>
      </c>
      <c r="E124" s="440">
        <v>3692987</v>
      </c>
      <c r="F124" s="457">
        <v>505256</v>
      </c>
      <c r="G124" s="440">
        <v>50525600</v>
      </c>
      <c r="H124" s="507" t="s">
        <v>1453</v>
      </c>
      <c r="I124" s="366"/>
      <c r="J124" s="366"/>
      <c r="K124" s="366"/>
      <c r="L124" s="366"/>
      <c r="M124" s="366"/>
      <c r="N124" s="366"/>
      <c r="O124" s="366"/>
      <c r="P124" s="366"/>
      <c r="Q124" s="366"/>
      <c r="R124" s="366"/>
      <c r="S124" s="366"/>
      <c r="T124" s="366"/>
      <c r="U124" s="366"/>
      <c r="V124" s="366"/>
      <c r="W124" s="366"/>
      <c r="X124" s="366"/>
      <c r="Y124" s="366"/>
      <c r="Z124" s="366"/>
      <c r="AA124" s="366"/>
      <c r="AB124" s="366"/>
      <c r="AC124" s="366"/>
      <c r="AD124" s="366"/>
      <c r="AE124" s="366"/>
      <c r="AF124" s="366"/>
      <c r="AG124" s="366"/>
      <c r="AH124" s="366"/>
      <c r="AI124" s="366"/>
      <c r="AJ124" s="366"/>
      <c r="AK124" s="366"/>
    </row>
    <row r="125" spans="1:37" ht="12.75">
      <c r="A125" s="504">
        <v>8</v>
      </c>
      <c r="B125" s="433" t="s">
        <v>15</v>
      </c>
      <c r="C125" s="437">
        <v>0.2</v>
      </c>
      <c r="D125" s="435">
        <v>2675001</v>
      </c>
      <c r="E125" s="435">
        <v>3210000</v>
      </c>
      <c r="F125" s="436">
        <v>535000</v>
      </c>
      <c r="G125" s="435">
        <v>53500000</v>
      </c>
      <c r="H125" s="505" t="s">
        <v>1454</v>
      </c>
      <c r="I125" s="366"/>
      <c r="J125" s="366"/>
      <c r="K125" s="366"/>
      <c r="L125" s="366"/>
      <c r="M125" s="366"/>
      <c r="N125" s="366"/>
      <c r="O125" s="366"/>
      <c r="P125" s="366"/>
      <c r="Q125" s="366"/>
      <c r="R125" s="366"/>
      <c r="S125" s="366"/>
      <c r="T125" s="366"/>
      <c r="U125" s="366"/>
      <c r="V125" s="366"/>
      <c r="W125" s="366"/>
      <c r="X125" s="366"/>
      <c r="Y125" s="366"/>
      <c r="Z125" s="366"/>
      <c r="AA125" s="366"/>
      <c r="AB125" s="366"/>
      <c r="AC125" s="366"/>
      <c r="AD125" s="366"/>
      <c r="AE125" s="366"/>
      <c r="AF125" s="366"/>
      <c r="AG125" s="366"/>
      <c r="AH125" s="366"/>
      <c r="AI125" s="366"/>
      <c r="AJ125" s="366"/>
      <c r="AK125" s="366"/>
    </row>
    <row r="126" spans="1:37" ht="12.75">
      <c r="A126" s="506">
        <v>9</v>
      </c>
      <c r="B126" s="439" t="s">
        <v>1352</v>
      </c>
      <c r="C126" s="458">
        <v>0.2</v>
      </c>
      <c r="D126" s="440">
        <v>312501</v>
      </c>
      <c r="E126" s="440">
        <v>375000</v>
      </c>
      <c r="F126" s="457">
        <v>62500</v>
      </c>
      <c r="G126" s="440">
        <v>6250000</v>
      </c>
      <c r="H126" s="507" t="s">
        <v>1454</v>
      </c>
      <c r="I126" s="366"/>
      <c r="J126" s="366"/>
      <c r="K126" s="366"/>
      <c r="L126" s="366"/>
      <c r="M126" s="366"/>
      <c r="N126" s="366"/>
      <c r="O126" s="366"/>
      <c r="P126" s="366"/>
      <c r="Q126" s="366"/>
      <c r="R126" s="366"/>
      <c r="S126" s="366"/>
      <c r="T126" s="366"/>
      <c r="U126" s="366"/>
      <c r="V126" s="366"/>
      <c r="W126" s="366"/>
      <c r="X126" s="366"/>
      <c r="Y126" s="366"/>
      <c r="Z126" s="366"/>
      <c r="AA126" s="366"/>
      <c r="AB126" s="366"/>
      <c r="AC126" s="366"/>
      <c r="AD126" s="366"/>
      <c r="AE126" s="366"/>
      <c r="AF126" s="366"/>
      <c r="AG126" s="366"/>
      <c r="AH126" s="366"/>
      <c r="AI126" s="366"/>
      <c r="AJ126" s="366"/>
      <c r="AK126" s="366"/>
    </row>
    <row r="127" spans="1:37" ht="12.75">
      <c r="A127" s="504">
        <v>10</v>
      </c>
      <c r="B127" s="433" t="s">
        <v>1455</v>
      </c>
      <c r="C127" s="437">
        <v>0.10500000117104492</v>
      </c>
      <c r="D127" s="435">
        <v>6404537</v>
      </c>
      <c r="E127" s="435">
        <v>6852854</v>
      </c>
      <c r="F127" s="436">
        <v>448317.56</v>
      </c>
      <c r="G127" s="435">
        <v>44831756</v>
      </c>
      <c r="H127" s="505" t="s">
        <v>1456</v>
      </c>
      <c r="I127" s="366"/>
      <c r="J127" s="366"/>
      <c r="K127" s="366"/>
      <c r="L127" s="366"/>
      <c r="M127" s="366"/>
      <c r="N127" s="366"/>
      <c r="O127" s="366"/>
      <c r="P127" s="366"/>
      <c r="Q127" s="366"/>
      <c r="R127" s="366"/>
      <c r="S127" s="366"/>
      <c r="T127" s="366"/>
      <c r="U127" s="366"/>
      <c r="V127" s="366"/>
      <c r="W127" s="366"/>
      <c r="X127" s="366"/>
      <c r="Y127" s="366"/>
      <c r="Z127" s="366"/>
      <c r="AA127" s="366"/>
      <c r="AB127" s="366"/>
      <c r="AC127" s="366"/>
      <c r="AD127" s="366"/>
      <c r="AE127" s="366"/>
      <c r="AF127" s="366"/>
      <c r="AG127" s="366"/>
      <c r="AH127" s="366"/>
      <c r="AI127" s="366"/>
      <c r="AJ127" s="366"/>
      <c r="AK127" s="366"/>
    </row>
    <row r="128" spans="1:37" ht="12.75">
      <c r="A128" s="506">
        <v>11</v>
      </c>
      <c r="B128" s="439" t="s">
        <v>243</v>
      </c>
      <c r="C128" s="458">
        <v>0.1</v>
      </c>
      <c r="D128" s="440">
        <v>3240001</v>
      </c>
      <c r="E128" s="440">
        <v>3564000</v>
      </c>
      <c r="F128" s="457">
        <v>324000</v>
      </c>
      <c r="G128" s="440">
        <v>32400000</v>
      </c>
      <c r="H128" s="507" t="s">
        <v>1456</v>
      </c>
      <c r="I128" s="366"/>
      <c r="J128" s="366"/>
      <c r="K128" s="366"/>
      <c r="L128" s="366"/>
      <c r="M128" s="366"/>
      <c r="N128" s="366"/>
      <c r="O128" s="366"/>
      <c r="P128" s="366"/>
      <c r="Q128" s="366"/>
      <c r="R128" s="366"/>
      <c r="S128" s="366"/>
      <c r="T128" s="366"/>
      <c r="U128" s="366"/>
      <c r="V128" s="366"/>
      <c r="W128" s="366"/>
      <c r="X128" s="366"/>
      <c r="Y128" s="366"/>
      <c r="Z128" s="366"/>
      <c r="AA128" s="366"/>
      <c r="AB128" s="366"/>
      <c r="AC128" s="366"/>
      <c r="AD128" s="366"/>
      <c r="AE128" s="366"/>
      <c r="AF128" s="366"/>
      <c r="AG128" s="366"/>
      <c r="AH128" s="366"/>
      <c r="AI128" s="366"/>
      <c r="AJ128" s="366"/>
      <c r="AK128" s="366"/>
    </row>
    <row r="129" spans="1:37" ht="12.75">
      <c r="A129" s="504">
        <v>12</v>
      </c>
      <c r="B129" s="433" t="s">
        <v>1457</v>
      </c>
      <c r="C129" s="437">
        <v>0.06</v>
      </c>
      <c r="D129" s="435">
        <v>1000001</v>
      </c>
      <c r="E129" s="435">
        <v>1060000</v>
      </c>
      <c r="F129" s="436">
        <v>60000</v>
      </c>
      <c r="G129" s="435">
        <v>6000000</v>
      </c>
      <c r="H129" s="505" t="s">
        <v>1458</v>
      </c>
      <c r="I129" s="366"/>
      <c r="J129" s="366"/>
      <c r="K129" s="366"/>
      <c r="L129" s="366"/>
      <c r="M129" s="366"/>
      <c r="N129" s="366"/>
      <c r="O129" s="366"/>
      <c r="P129" s="366"/>
      <c r="Q129" s="366"/>
      <c r="R129" s="366"/>
      <c r="S129" s="366"/>
      <c r="T129" s="366"/>
      <c r="U129" s="366"/>
      <c r="V129" s="366"/>
      <c r="W129" s="366"/>
      <c r="X129" s="366"/>
      <c r="Y129" s="366"/>
      <c r="Z129" s="366"/>
      <c r="AA129" s="366"/>
      <c r="AB129" s="366"/>
      <c r="AC129" s="366"/>
      <c r="AD129" s="366"/>
      <c r="AE129" s="366"/>
      <c r="AF129" s="366"/>
      <c r="AG129" s="366"/>
      <c r="AH129" s="366"/>
      <c r="AI129" s="366"/>
      <c r="AJ129" s="366"/>
      <c r="AK129" s="366"/>
    </row>
    <row r="130" spans="1:37" ht="12.75">
      <c r="A130" s="506">
        <v>13</v>
      </c>
      <c r="B130" s="439" t="s">
        <v>1367</v>
      </c>
      <c r="C130" s="458">
        <v>0.13</v>
      </c>
      <c r="D130" s="440">
        <v>1725001</v>
      </c>
      <c r="E130" s="440">
        <v>1949250</v>
      </c>
      <c r="F130" s="457">
        <v>224250</v>
      </c>
      <c r="G130" s="440">
        <v>22425000</v>
      </c>
      <c r="H130" s="507" t="s">
        <v>1458</v>
      </c>
      <c r="I130" s="366"/>
      <c r="J130" s="366"/>
      <c r="K130" s="366"/>
      <c r="L130" s="366"/>
      <c r="M130" s="366"/>
      <c r="N130" s="366"/>
      <c r="O130" s="366"/>
      <c r="P130" s="366"/>
      <c r="Q130" s="366"/>
      <c r="R130" s="366"/>
      <c r="S130" s="366"/>
      <c r="T130" s="366"/>
      <c r="U130" s="366"/>
      <c r="V130" s="366"/>
      <c r="W130" s="366"/>
      <c r="X130" s="366"/>
      <c r="Y130" s="366"/>
      <c r="Z130" s="366"/>
      <c r="AA130" s="366"/>
      <c r="AB130" s="366"/>
      <c r="AC130" s="366"/>
      <c r="AD130" s="366"/>
      <c r="AE130" s="366"/>
      <c r="AF130" s="366"/>
      <c r="AG130" s="366"/>
      <c r="AH130" s="366"/>
      <c r="AI130" s="366"/>
      <c r="AJ130" s="366"/>
      <c r="AK130" s="366"/>
    </row>
    <row r="131" spans="1:37" ht="12.75">
      <c r="A131" s="504">
        <v>14</v>
      </c>
      <c r="B131" s="433" t="s">
        <v>1459</v>
      </c>
      <c r="C131" s="437">
        <v>0.25</v>
      </c>
      <c r="D131" s="435">
        <v>1200001</v>
      </c>
      <c r="E131" s="435">
        <v>1400000</v>
      </c>
      <c r="F131" s="436">
        <v>200000</v>
      </c>
      <c r="G131" s="435">
        <v>20000000</v>
      </c>
      <c r="H131" s="505" t="s">
        <v>1460</v>
      </c>
      <c r="I131" s="366"/>
      <c r="J131" s="366"/>
      <c r="K131" s="366"/>
      <c r="L131" s="366"/>
      <c r="M131" s="366"/>
      <c r="N131" s="366"/>
      <c r="O131" s="366"/>
      <c r="P131" s="366"/>
      <c r="Q131" s="366"/>
      <c r="R131" s="366"/>
      <c r="S131" s="366"/>
      <c r="T131" s="366"/>
      <c r="U131" s="366"/>
      <c r="V131" s="366"/>
      <c r="W131" s="366"/>
      <c r="X131" s="366"/>
      <c r="Y131" s="366"/>
      <c r="Z131" s="366"/>
      <c r="AA131" s="366"/>
      <c r="AB131" s="366"/>
      <c r="AC131" s="366"/>
      <c r="AD131" s="366"/>
      <c r="AE131" s="366"/>
      <c r="AF131" s="366"/>
      <c r="AG131" s="366"/>
      <c r="AH131" s="366"/>
      <c r="AI131" s="366"/>
      <c r="AJ131" s="366"/>
      <c r="AK131" s="366"/>
    </row>
    <row r="132" spans="1:37" ht="12.75">
      <c r="A132" s="506">
        <v>15</v>
      </c>
      <c r="B132" s="439" t="s">
        <v>191</v>
      </c>
      <c r="C132" s="458">
        <v>0.25</v>
      </c>
      <c r="D132" s="440">
        <v>17340001</v>
      </c>
      <c r="E132" s="440">
        <v>21675000</v>
      </c>
      <c r="F132" s="457">
        <v>4335000</v>
      </c>
      <c r="G132" s="440">
        <v>433500000</v>
      </c>
      <c r="H132" s="507" t="s">
        <v>1461</v>
      </c>
      <c r="I132" s="366"/>
      <c r="J132" s="366"/>
      <c r="K132" s="366"/>
      <c r="L132" s="366"/>
      <c r="M132" s="366"/>
      <c r="N132" s="366"/>
      <c r="O132" s="366"/>
      <c r="P132" s="366"/>
      <c r="Q132" s="366"/>
      <c r="R132" s="366"/>
      <c r="S132" s="366"/>
      <c r="T132" s="366"/>
      <c r="U132" s="366"/>
      <c r="V132" s="366"/>
      <c r="W132" s="366"/>
      <c r="X132" s="366"/>
      <c r="Y132" s="366"/>
      <c r="Z132" s="366"/>
      <c r="AA132" s="366"/>
      <c r="AB132" s="366"/>
      <c r="AC132" s="366"/>
      <c r="AD132" s="366"/>
      <c r="AE132" s="366"/>
      <c r="AF132" s="366"/>
      <c r="AG132" s="366"/>
      <c r="AH132" s="366"/>
      <c r="AI132" s="366"/>
      <c r="AJ132" s="366"/>
      <c r="AK132" s="366"/>
    </row>
    <row r="133" spans="1:37" ht="12.75">
      <c r="A133" s="504">
        <v>16</v>
      </c>
      <c r="B133" s="433" t="s">
        <v>1140</v>
      </c>
      <c r="C133" s="434">
        <v>0.0925</v>
      </c>
      <c r="D133" s="445">
        <v>2200001</v>
      </c>
      <c r="E133" s="445">
        <v>2403500</v>
      </c>
      <c r="F133" s="436">
        <v>203500</v>
      </c>
      <c r="G133" s="438">
        <v>20350000</v>
      </c>
      <c r="H133" s="505" t="s">
        <v>1461</v>
      </c>
      <c r="I133" s="366"/>
      <c r="J133" s="366"/>
      <c r="K133" s="366"/>
      <c r="L133" s="366"/>
      <c r="M133" s="366"/>
      <c r="N133" s="366"/>
      <c r="O133" s="366"/>
      <c r="P133" s="366"/>
      <c r="Q133" s="366"/>
      <c r="R133" s="366"/>
      <c r="S133" s="366"/>
      <c r="T133" s="366"/>
      <c r="U133" s="366"/>
      <c r="V133" s="366"/>
      <c r="W133" s="366"/>
      <c r="X133" s="366"/>
      <c r="Y133" s="366"/>
      <c r="Z133" s="366"/>
      <c r="AA133" s="366"/>
      <c r="AB133" s="366"/>
      <c r="AC133" s="366"/>
      <c r="AD133" s="366"/>
      <c r="AE133" s="366"/>
      <c r="AF133" s="366"/>
      <c r="AG133" s="366"/>
      <c r="AH133" s="366"/>
      <c r="AI133" s="366"/>
      <c r="AJ133" s="366"/>
      <c r="AK133" s="366"/>
    </row>
    <row r="134" spans="1:37" ht="12.75">
      <c r="A134" s="506">
        <v>17</v>
      </c>
      <c r="B134" s="439" t="s">
        <v>1462</v>
      </c>
      <c r="C134" s="459">
        <v>0.21618</v>
      </c>
      <c r="D134" s="440">
        <v>3389757</v>
      </c>
      <c r="E134" s="440">
        <v>4125000</v>
      </c>
      <c r="F134" s="457">
        <v>735244</v>
      </c>
      <c r="G134" s="440">
        <v>73524400</v>
      </c>
      <c r="H134" s="507" t="s">
        <v>1461</v>
      </c>
      <c r="I134" s="366"/>
      <c r="J134" s="366"/>
      <c r="K134" s="366"/>
      <c r="L134" s="366"/>
      <c r="M134" s="366"/>
      <c r="N134" s="366"/>
      <c r="O134" s="366"/>
      <c r="P134" s="366"/>
      <c r="Q134" s="366"/>
      <c r="R134" s="366"/>
      <c r="S134" s="366"/>
      <c r="T134" s="366"/>
      <c r="U134" s="366"/>
      <c r="V134" s="366"/>
      <c r="W134" s="366"/>
      <c r="X134" s="366"/>
      <c r="Y134" s="366"/>
      <c r="Z134" s="366"/>
      <c r="AA134" s="366"/>
      <c r="AB134" s="366"/>
      <c r="AC134" s="366"/>
      <c r="AD134" s="366"/>
      <c r="AE134" s="366"/>
      <c r="AF134" s="366"/>
      <c r="AG134" s="366"/>
      <c r="AH134" s="366"/>
      <c r="AI134" s="366"/>
      <c r="AJ134" s="366"/>
      <c r="AK134" s="366"/>
    </row>
    <row r="135" spans="1:37" ht="12.75">
      <c r="A135" s="504">
        <v>18</v>
      </c>
      <c r="B135" s="452" t="s">
        <v>1463</v>
      </c>
      <c r="C135" s="454">
        <v>0.095</v>
      </c>
      <c r="D135" s="445">
        <v>1000001</v>
      </c>
      <c r="E135" s="445">
        <v>1095000</v>
      </c>
      <c r="F135" s="436">
        <v>95000</v>
      </c>
      <c r="G135" s="435">
        <v>9500000</v>
      </c>
      <c r="H135" s="505" t="s">
        <v>1464</v>
      </c>
      <c r="I135" s="366"/>
      <c r="J135" s="366"/>
      <c r="K135" s="366"/>
      <c r="L135" s="366"/>
      <c r="M135" s="366"/>
      <c r="N135" s="366"/>
      <c r="O135" s="366"/>
      <c r="P135" s="366"/>
      <c r="Q135" s="366"/>
      <c r="R135" s="366"/>
      <c r="S135" s="366"/>
      <c r="T135" s="366"/>
      <c r="U135" s="366"/>
      <c r="V135" s="366"/>
      <c r="W135" s="366"/>
      <c r="X135" s="366"/>
      <c r="Y135" s="366"/>
      <c r="Z135" s="366"/>
      <c r="AA135" s="366"/>
      <c r="AB135" s="366"/>
      <c r="AC135" s="366"/>
      <c r="AD135" s="366"/>
      <c r="AE135" s="366"/>
      <c r="AF135" s="366"/>
      <c r="AG135" s="366"/>
      <c r="AH135" s="366"/>
      <c r="AI135" s="366"/>
      <c r="AJ135" s="366"/>
      <c r="AK135" s="366"/>
    </row>
    <row r="136" spans="1:37" ht="12.75">
      <c r="A136" s="506">
        <v>19</v>
      </c>
      <c r="B136" s="439" t="s">
        <v>1465</v>
      </c>
      <c r="C136" s="458">
        <v>0.2</v>
      </c>
      <c r="D136" s="440">
        <v>3714287</v>
      </c>
      <c r="E136" s="440">
        <v>4457144</v>
      </c>
      <c r="F136" s="457">
        <v>742857.2</v>
      </c>
      <c r="G136" s="440">
        <v>74285720</v>
      </c>
      <c r="H136" s="507" t="s">
        <v>1464</v>
      </c>
      <c r="I136" s="366"/>
      <c r="J136" s="366"/>
      <c r="K136" s="366"/>
      <c r="L136" s="366"/>
      <c r="M136" s="366"/>
      <c r="N136" s="366"/>
      <c r="O136" s="366"/>
      <c r="P136" s="366"/>
      <c r="Q136" s="366"/>
      <c r="R136" s="366"/>
      <c r="S136" s="366"/>
      <c r="T136" s="366"/>
      <c r="U136" s="366"/>
      <c r="V136" s="366"/>
      <c r="W136" s="366"/>
      <c r="X136" s="366"/>
      <c r="Y136" s="366"/>
      <c r="Z136" s="366"/>
      <c r="AA136" s="366"/>
      <c r="AB136" s="366"/>
      <c r="AC136" s="366"/>
      <c r="AD136" s="366"/>
      <c r="AE136" s="366"/>
      <c r="AF136" s="366"/>
      <c r="AG136" s="366"/>
      <c r="AH136" s="366"/>
      <c r="AI136" s="366"/>
      <c r="AJ136" s="366"/>
      <c r="AK136" s="366"/>
    </row>
    <row r="137" spans="1:37" ht="12.75">
      <c r="A137" s="504">
        <v>20</v>
      </c>
      <c r="B137" s="452" t="s">
        <v>1466</v>
      </c>
      <c r="C137" s="454">
        <v>0.25</v>
      </c>
      <c r="D137" s="445">
        <v>22481613</v>
      </c>
      <c r="E137" s="445">
        <v>28124260</v>
      </c>
      <c r="F137" s="436">
        <v>5642648</v>
      </c>
      <c r="G137" s="435">
        <v>564264800</v>
      </c>
      <c r="H137" s="505" t="s">
        <v>1467</v>
      </c>
      <c r="I137" s="366"/>
      <c r="J137" s="366"/>
      <c r="K137" s="366"/>
      <c r="L137" s="366"/>
      <c r="M137" s="366"/>
      <c r="N137" s="366"/>
      <c r="O137" s="366"/>
      <c r="P137" s="366"/>
      <c r="Q137" s="366"/>
      <c r="R137" s="366"/>
      <c r="S137" s="366"/>
      <c r="T137" s="366"/>
      <c r="U137" s="366"/>
      <c r="V137" s="366"/>
      <c r="W137" s="366"/>
      <c r="X137" s="366"/>
      <c r="Y137" s="366"/>
      <c r="Z137" s="366"/>
      <c r="AA137" s="366"/>
      <c r="AB137" s="366"/>
      <c r="AC137" s="366"/>
      <c r="AD137" s="366"/>
      <c r="AE137" s="366"/>
      <c r="AF137" s="366"/>
      <c r="AG137" s="366"/>
      <c r="AH137" s="366"/>
      <c r="AI137" s="366"/>
      <c r="AJ137" s="366"/>
      <c r="AK137" s="366"/>
    </row>
    <row r="138" spans="1:37" ht="12.75">
      <c r="A138" s="506">
        <v>21</v>
      </c>
      <c r="B138" s="439" t="s">
        <v>1468</v>
      </c>
      <c r="C138" s="458">
        <v>0.1499999999999999</v>
      </c>
      <c r="D138" s="440">
        <v>1250135</v>
      </c>
      <c r="E138" s="440">
        <v>1437655</v>
      </c>
      <c r="F138" s="457">
        <v>187520.1</v>
      </c>
      <c r="G138" s="440">
        <v>18752010</v>
      </c>
      <c r="H138" s="507" t="s">
        <v>1467</v>
      </c>
      <c r="I138" s="366"/>
      <c r="J138" s="366"/>
      <c r="K138" s="366"/>
      <c r="L138" s="366"/>
      <c r="M138" s="366"/>
      <c r="N138" s="366"/>
      <c r="O138" s="366"/>
      <c r="P138" s="366"/>
      <c r="Q138" s="366"/>
      <c r="R138" s="366"/>
      <c r="S138" s="366"/>
      <c r="T138" s="366"/>
      <c r="U138" s="366"/>
      <c r="V138" s="366"/>
      <c r="W138" s="366"/>
      <c r="X138" s="366"/>
      <c r="Y138" s="366"/>
      <c r="Z138" s="366"/>
      <c r="AA138" s="366"/>
      <c r="AB138" s="366"/>
      <c r="AC138" s="366"/>
      <c r="AD138" s="366"/>
      <c r="AE138" s="366"/>
      <c r="AF138" s="366"/>
      <c r="AG138" s="366"/>
      <c r="AH138" s="366"/>
      <c r="AI138" s="366"/>
      <c r="AJ138" s="366"/>
      <c r="AK138" s="366"/>
    </row>
    <row r="139" spans="1:37" ht="12.75">
      <c r="A139" s="504">
        <v>22</v>
      </c>
      <c r="B139" s="452" t="s">
        <v>1469</v>
      </c>
      <c r="C139" s="454">
        <v>0.1</v>
      </c>
      <c r="D139" s="445">
        <v>7168927</v>
      </c>
      <c r="E139" s="445">
        <v>7885819</v>
      </c>
      <c r="F139" s="436">
        <v>716892.65</v>
      </c>
      <c r="G139" s="435">
        <v>71689265</v>
      </c>
      <c r="H139" s="505" t="s">
        <v>1470</v>
      </c>
      <c r="I139" s="366"/>
      <c r="J139" s="366"/>
      <c r="K139" s="366"/>
      <c r="L139" s="366"/>
      <c r="M139" s="366"/>
      <c r="N139" s="366"/>
      <c r="O139" s="366"/>
      <c r="P139" s="366"/>
      <c r="Q139" s="366"/>
      <c r="R139" s="366"/>
      <c r="S139" s="366"/>
      <c r="T139" s="366"/>
      <c r="U139" s="366"/>
      <c r="V139" s="366"/>
      <c r="W139" s="366"/>
      <c r="X139" s="366"/>
      <c r="Y139" s="366"/>
      <c r="Z139" s="366"/>
      <c r="AA139" s="366"/>
      <c r="AB139" s="366"/>
      <c r="AC139" s="366"/>
      <c r="AD139" s="366"/>
      <c r="AE139" s="366"/>
      <c r="AF139" s="366"/>
      <c r="AG139" s="366"/>
      <c r="AH139" s="366"/>
      <c r="AI139" s="366"/>
      <c r="AJ139" s="366"/>
      <c r="AK139" s="366"/>
    </row>
    <row r="140" spans="1:37" ht="12.75">
      <c r="A140" s="506">
        <v>23</v>
      </c>
      <c r="B140" s="439" t="s">
        <v>1471</v>
      </c>
      <c r="C140" s="458">
        <v>0.2085</v>
      </c>
      <c r="D140" s="440">
        <v>9200001</v>
      </c>
      <c r="E140" s="440">
        <v>10734560</v>
      </c>
      <c r="F140" s="457">
        <v>1534559.65</v>
      </c>
      <c r="G140" s="440">
        <v>153455965</v>
      </c>
      <c r="H140" s="507" t="s">
        <v>1472</v>
      </c>
      <c r="I140" s="366"/>
      <c r="J140" s="366"/>
      <c r="K140" s="366"/>
      <c r="L140" s="366"/>
      <c r="M140" s="366"/>
      <c r="N140" s="366"/>
      <c r="O140" s="366"/>
      <c r="P140" s="366"/>
      <c r="Q140" s="366"/>
      <c r="R140" s="366"/>
      <c r="S140" s="366"/>
      <c r="T140" s="366"/>
      <c r="U140" s="366"/>
      <c r="V140" s="366"/>
      <c r="W140" s="366"/>
      <c r="X140" s="366"/>
      <c r="Y140" s="366"/>
      <c r="Z140" s="366"/>
      <c r="AA140" s="366"/>
      <c r="AB140" s="366"/>
      <c r="AC140" s="366"/>
      <c r="AD140" s="366"/>
      <c r="AE140" s="366"/>
      <c r="AF140" s="366"/>
      <c r="AG140" s="366"/>
      <c r="AH140" s="366"/>
      <c r="AI140" s="366"/>
      <c r="AJ140" s="366"/>
      <c r="AK140" s="366"/>
    </row>
    <row r="141" spans="1:37" ht="12.75">
      <c r="A141" s="504">
        <v>24</v>
      </c>
      <c r="B141" s="452" t="s">
        <v>1473</v>
      </c>
      <c r="C141" s="454">
        <v>0.15</v>
      </c>
      <c r="D141" s="445">
        <v>8116221</v>
      </c>
      <c r="E141" s="445">
        <v>9333653</v>
      </c>
      <c r="F141" s="436">
        <v>1217432.65</v>
      </c>
      <c r="G141" s="435">
        <v>121743264.99999999</v>
      </c>
      <c r="H141" s="505" t="s">
        <v>1474</v>
      </c>
      <c r="I141" s="366"/>
      <c r="J141" s="366"/>
      <c r="K141" s="366"/>
      <c r="L141" s="366"/>
      <c r="M141" s="366"/>
      <c r="N141" s="366"/>
      <c r="O141" s="366"/>
      <c r="P141" s="366"/>
      <c r="Q141" s="366"/>
      <c r="R141" s="366"/>
      <c r="S141" s="366"/>
      <c r="T141" s="366"/>
      <c r="U141" s="366"/>
      <c r="V141" s="366"/>
      <c r="W141" s="366"/>
      <c r="X141" s="366"/>
      <c r="Y141" s="366"/>
      <c r="Z141" s="366"/>
      <c r="AA141" s="366"/>
      <c r="AB141" s="366"/>
      <c r="AC141" s="366"/>
      <c r="AD141" s="366"/>
      <c r="AE141" s="366"/>
      <c r="AF141" s="366"/>
      <c r="AG141" s="366"/>
      <c r="AH141" s="366"/>
      <c r="AI141" s="366"/>
      <c r="AJ141" s="366"/>
      <c r="AK141" s="366"/>
    </row>
    <row r="142" spans="1:37" ht="12.75">
      <c r="A142" s="506">
        <v>25</v>
      </c>
      <c r="B142" s="439" t="s">
        <v>1164</v>
      </c>
      <c r="C142" s="458">
        <v>0.15</v>
      </c>
      <c r="D142" s="440">
        <v>1063771</v>
      </c>
      <c r="E142" s="440">
        <v>1223336</v>
      </c>
      <c r="F142" s="457">
        <v>159565.5</v>
      </c>
      <c r="G142" s="440">
        <v>15956550</v>
      </c>
      <c r="H142" s="507" t="s">
        <v>1475</v>
      </c>
      <c r="I142" s="366"/>
      <c r="J142" s="366"/>
      <c r="K142" s="366"/>
      <c r="L142" s="366"/>
      <c r="M142" s="366"/>
      <c r="N142" s="366"/>
      <c r="O142" s="366"/>
      <c r="P142" s="366"/>
      <c r="Q142" s="366"/>
      <c r="R142" s="366"/>
      <c r="S142" s="366"/>
      <c r="T142" s="366"/>
      <c r="U142" s="366"/>
      <c r="V142" s="366"/>
      <c r="W142" s="366"/>
      <c r="X142" s="366"/>
      <c r="Y142" s="366"/>
      <c r="Z142" s="366"/>
      <c r="AA142" s="366"/>
      <c r="AB142" s="366"/>
      <c r="AC142" s="366"/>
      <c r="AD142" s="366"/>
      <c r="AE142" s="366"/>
      <c r="AF142" s="366"/>
      <c r="AG142" s="366"/>
      <c r="AH142" s="366"/>
      <c r="AI142" s="366"/>
      <c r="AJ142" s="366"/>
      <c r="AK142" s="366"/>
    </row>
    <row r="143" spans="1:37" ht="12.75">
      <c r="A143" s="504">
        <v>26</v>
      </c>
      <c r="B143" s="433" t="s">
        <v>1476</v>
      </c>
      <c r="C143" s="437">
        <v>0.2</v>
      </c>
      <c r="D143" s="435">
        <v>1000001</v>
      </c>
      <c r="E143" s="435">
        <v>1200000</v>
      </c>
      <c r="F143" s="436">
        <v>200000</v>
      </c>
      <c r="G143" s="435">
        <v>20000000</v>
      </c>
      <c r="H143" s="505" t="s">
        <v>1477</v>
      </c>
      <c r="I143" s="366"/>
      <c r="J143" s="366"/>
      <c r="K143" s="366"/>
      <c r="L143" s="366"/>
      <c r="M143" s="366"/>
      <c r="N143" s="366"/>
      <c r="O143" s="366"/>
      <c r="P143" s="366"/>
      <c r="Q143" s="366"/>
      <c r="R143" s="366"/>
      <c r="S143" s="366"/>
      <c r="T143" s="366"/>
      <c r="U143" s="366"/>
      <c r="V143" s="366"/>
      <c r="W143" s="366"/>
      <c r="X143" s="366"/>
      <c r="Y143" s="366"/>
      <c r="Z143" s="366"/>
      <c r="AA143" s="366"/>
      <c r="AB143" s="366"/>
      <c r="AC143" s="366"/>
      <c r="AD143" s="366"/>
      <c r="AE143" s="366"/>
      <c r="AF143" s="366"/>
      <c r="AG143" s="366"/>
      <c r="AH143" s="366"/>
      <c r="AI143" s="366"/>
      <c r="AJ143" s="366"/>
      <c r="AK143" s="366"/>
    </row>
    <row r="144" spans="1:37" ht="12.75">
      <c r="A144" s="506">
        <v>27</v>
      </c>
      <c r="B144" s="439" t="s">
        <v>1478</v>
      </c>
      <c r="C144" s="458">
        <v>0.17</v>
      </c>
      <c r="D144" s="440">
        <v>1272001</v>
      </c>
      <c r="E144" s="440">
        <v>1488240</v>
      </c>
      <c r="F144" s="457">
        <v>216240</v>
      </c>
      <c r="G144" s="440">
        <v>21624000</v>
      </c>
      <c r="H144" s="507" t="s">
        <v>1293</v>
      </c>
      <c r="I144" s="366"/>
      <c r="J144" s="366"/>
      <c r="K144" s="366"/>
      <c r="L144" s="366"/>
      <c r="M144" s="366"/>
      <c r="N144" s="366"/>
      <c r="O144" s="366"/>
      <c r="P144" s="366"/>
      <c r="Q144" s="366"/>
      <c r="R144" s="366"/>
      <c r="S144" s="366"/>
      <c r="T144" s="366"/>
      <c r="U144" s="366"/>
      <c r="V144" s="366"/>
      <c r="W144" s="366"/>
      <c r="X144" s="366"/>
      <c r="Y144" s="366"/>
      <c r="Z144" s="366"/>
      <c r="AA144" s="366"/>
      <c r="AB144" s="366"/>
      <c r="AC144" s="366"/>
      <c r="AD144" s="366"/>
      <c r="AE144" s="366"/>
      <c r="AF144" s="366"/>
      <c r="AG144" s="366"/>
      <c r="AH144" s="366"/>
      <c r="AI144" s="366"/>
      <c r="AJ144" s="366"/>
      <c r="AK144" s="366"/>
    </row>
    <row r="145" spans="1:37" ht="12.75">
      <c r="A145" s="504">
        <v>28</v>
      </c>
      <c r="B145" s="433" t="s">
        <v>1479</v>
      </c>
      <c r="C145" s="437">
        <v>0.14</v>
      </c>
      <c r="D145" s="435">
        <v>575001</v>
      </c>
      <c r="E145" s="435">
        <v>655500</v>
      </c>
      <c r="F145" s="436">
        <v>80500</v>
      </c>
      <c r="G145" s="435">
        <v>8050000</v>
      </c>
      <c r="H145" s="505" t="s">
        <v>1480</v>
      </c>
      <c r="I145" s="366"/>
      <c r="J145" s="366"/>
      <c r="K145" s="366"/>
      <c r="L145" s="366"/>
      <c r="M145" s="366"/>
      <c r="N145" s="366"/>
      <c r="O145" s="366"/>
      <c r="P145" s="366"/>
      <c r="Q145" s="366"/>
      <c r="R145" s="366"/>
      <c r="S145" s="366"/>
      <c r="T145" s="366"/>
      <c r="U145" s="366"/>
      <c r="V145" s="366"/>
      <c r="W145" s="366"/>
      <c r="X145" s="366"/>
      <c r="Y145" s="366"/>
      <c r="Z145" s="366"/>
      <c r="AA145" s="366"/>
      <c r="AB145" s="366"/>
      <c r="AC145" s="366"/>
      <c r="AD145" s="366"/>
      <c r="AE145" s="366"/>
      <c r="AF145" s="366"/>
      <c r="AG145" s="366"/>
      <c r="AH145" s="366"/>
      <c r="AI145" s="366"/>
      <c r="AJ145" s="366"/>
      <c r="AK145" s="366"/>
    </row>
    <row r="146" spans="1:37" ht="12.75">
      <c r="A146" s="506">
        <v>29</v>
      </c>
      <c r="B146" s="439" t="s">
        <v>1481</v>
      </c>
      <c r="C146" s="458">
        <v>0.055</v>
      </c>
      <c r="D146" s="440">
        <v>2000001</v>
      </c>
      <c r="E146" s="440">
        <v>2110000</v>
      </c>
      <c r="F146" s="457">
        <v>110000</v>
      </c>
      <c r="G146" s="440">
        <v>11000000</v>
      </c>
      <c r="H146" s="507" t="s">
        <v>1482</v>
      </c>
      <c r="I146" s="366"/>
      <c r="J146" s="366"/>
      <c r="K146" s="366"/>
      <c r="L146" s="366"/>
      <c r="M146" s="366"/>
      <c r="N146" s="366"/>
      <c r="O146" s="366"/>
      <c r="P146" s="366"/>
      <c r="Q146" s="366"/>
      <c r="R146" s="366"/>
      <c r="S146" s="366"/>
      <c r="T146" s="366"/>
      <c r="U146" s="366"/>
      <c r="V146" s="366"/>
      <c r="W146" s="366"/>
      <c r="X146" s="366"/>
      <c r="Y146" s="366"/>
      <c r="Z146" s="366"/>
      <c r="AA146" s="366"/>
      <c r="AB146" s="366"/>
      <c r="AC146" s="366"/>
      <c r="AD146" s="366"/>
      <c r="AE146" s="366"/>
      <c r="AF146" s="366"/>
      <c r="AG146" s="366"/>
      <c r="AH146" s="366"/>
      <c r="AI146" s="366"/>
      <c r="AJ146" s="366"/>
      <c r="AK146" s="366"/>
    </row>
    <row r="147" spans="1:37" ht="12.75">
      <c r="A147" s="504">
        <v>30</v>
      </c>
      <c r="B147" s="433" t="s">
        <v>1483</v>
      </c>
      <c r="C147" s="437">
        <v>0.15</v>
      </c>
      <c r="D147" s="435">
        <v>484001</v>
      </c>
      <c r="E147" s="435">
        <v>556600</v>
      </c>
      <c r="F147" s="436">
        <v>72600</v>
      </c>
      <c r="G147" s="435">
        <v>7260000</v>
      </c>
      <c r="H147" s="505" t="s">
        <v>1484</v>
      </c>
      <c r="I147" s="366"/>
      <c r="J147" s="366"/>
      <c r="K147" s="366"/>
      <c r="L147" s="366"/>
      <c r="M147" s="366"/>
      <c r="N147" s="366"/>
      <c r="O147" s="366"/>
      <c r="P147" s="366"/>
      <c r="Q147" s="366"/>
      <c r="R147" s="366"/>
      <c r="S147" s="366"/>
      <c r="T147" s="366"/>
      <c r="U147" s="366"/>
      <c r="V147" s="366"/>
      <c r="W147" s="366"/>
      <c r="X147" s="366"/>
      <c r="Y147" s="366"/>
      <c r="Z147" s="366"/>
      <c r="AA147" s="366"/>
      <c r="AB147" s="366"/>
      <c r="AC147" s="366"/>
      <c r="AD147" s="366"/>
      <c r="AE147" s="366"/>
      <c r="AF147" s="366"/>
      <c r="AG147" s="366"/>
      <c r="AH147" s="366"/>
      <c r="AI147" s="366"/>
      <c r="AJ147" s="366"/>
      <c r="AK147" s="366"/>
    </row>
    <row r="148" spans="1:37" ht="12.75">
      <c r="A148" s="506">
        <v>31</v>
      </c>
      <c r="B148" s="439" t="s">
        <v>1485</v>
      </c>
      <c r="C148" s="458">
        <v>0.05</v>
      </c>
      <c r="D148" s="440">
        <v>10000001</v>
      </c>
      <c r="E148" s="440">
        <v>10500000</v>
      </c>
      <c r="F148" s="457">
        <v>500000</v>
      </c>
      <c r="G148" s="440">
        <v>50000000</v>
      </c>
      <c r="H148" s="507" t="s">
        <v>1484</v>
      </c>
      <c r="I148" s="366"/>
      <c r="J148" s="366"/>
      <c r="K148" s="366"/>
      <c r="L148" s="366"/>
      <c r="M148" s="366"/>
      <c r="N148" s="366"/>
      <c r="O148" s="366"/>
      <c r="P148" s="366"/>
      <c r="Q148" s="366"/>
      <c r="R148" s="366"/>
      <c r="S148" s="366"/>
      <c r="T148" s="366"/>
      <c r="U148" s="366"/>
      <c r="V148" s="366"/>
      <c r="W148" s="366"/>
      <c r="X148" s="366"/>
      <c r="Y148" s="366"/>
      <c r="Z148" s="366"/>
      <c r="AA148" s="366"/>
      <c r="AB148" s="366"/>
      <c r="AC148" s="366"/>
      <c r="AD148" s="366"/>
      <c r="AE148" s="366"/>
      <c r="AF148" s="366"/>
      <c r="AG148" s="366"/>
      <c r="AH148" s="366"/>
      <c r="AI148" s="366"/>
      <c r="AJ148" s="366"/>
      <c r="AK148" s="366"/>
    </row>
    <row r="149" spans="1:37" ht="12.75">
      <c r="A149" s="504">
        <v>32</v>
      </c>
      <c r="B149" s="441" t="s">
        <v>1370</v>
      </c>
      <c r="C149" s="462">
        <v>0.17</v>
      </c>
      <c r="D149" s="442">
        <v>3300676</v>
      </c>
      <c r="E149" s="442">
        <v>3860100</v>
      </c>
      <c r="F149" s="436">
        <v>559425</v>
      </c>
      <c r="G149" s="435">
        <v>55942500</v>
      </c>
      <c r="H149" s="505" t="s">
        <v>1486</v>
      </c>
      <c r="I149" s="366"/>
      <c r="J149" s="366"/>
      <c r="K149" s="366"/>
      <c r="L149" s="366"/>
      <c r="M149" s="366"/>
      <c r="N149" s="366"/>
      <c r="O149" s="366"/>
      <c r="P149" s="366"/>
      <c r="Q149" s="366"/>
      <c r="R149" s="366"/>
      <c r="S149" s="366"/>
      <c r="T149" s="366"/>
      <c r="U149" s="366"/>
      <c r="V149" s="366"/>
      <c r="W149" s="366"/>
      <c r="X149" s="366"/>
      <c r="Y149" s="366"/>
      <c r="Z149" s="366"/>
      <c r="AA149" s="366"/>
      <c r="AB149" s="366"/>
      <c r="AC149" s="366"/>
      <c r="AD149" s="366"/>
      <c r="AE149" s="366"/>
      <c r="AF149" s="366"/>
      <c r="AG149" s="366"/>
      <c r="AH149" s="366"/>
      <c r="AI149" s="366"/>
      <c r="AJ149" s="366"/>
      <c r="AK149" s="366"/>
    </row>
    <row r="150" spans="1:37" ht="12.75">
      <c r="A150" s="508">
        <v>33</v>
      </c>
      <c r="B150" s="439" t="s">
        <v>1487</v>
      </c>
      <c r="C150" s="458">
        <v>0.15</v>
      </c>
      <c r="D150" s="440">
        <v>2300001</v>
      </c>
      <c r="E150" s="440">
        <v>2645000</v>
      </c>
      <c r="F150" s="443">
        <v>345000</v>
      </c>
      <c r="G150" s="444">
        <v>34500000</v>
      </c>
      <c r="H150" s="509" t="s">
        <v>1486</v>
      </c>
      <c r="I150" s="366"/>
      <c r="J150" s="366"/>
      <c r="K150" s="366"/>
      <c r="L150" s="366"/>
      <c r="M150" s="366"/>
      <c r="N150" s="366"/>
      <c r="O150" s="366"/>
      <c r="P150" s="366"/>
      <c r="Q150" s="366"/>
      <c r="R150" s="366"/>
      <c r="S150" s="366"/>
      <c r="T150" s="366"/>
      <c r="U150" s="366"/>
      <c r="V150" s="366"/>
      <c r="W150" s="366"/>
      <c r="X150" s="366"/>
      <c r="Y150" s="366"/>
      <c r="Z150" s="366"/>
      <c r="AA150" s="366"/>
      <c r="AB150" s="366"/>
      <c r="AC150" s="366"/>
      <c r="AD150" s="366"/>
      <c r="AE150" s="366"/>
      <c r="AF150" s="366"/>
      <c r="AG150" s="366"/>
      <c r="AH150" s="366"/>
      <c r="AI150" s="366"/>
      <c r="AJ150" s="366"/>
      <c r="AK150" s="366"/>
    </row>
    <row r="151" spans="1:37" ht="12.75">
      <c r="A151" s="504">
        <v>34</v>
      </c>
      <c r="B151" s="441" t="s">
        <v>146</v>
      </c>
      <c r="C151" s="462">
        <v>0.2</v>
      </c>
      <c r="D151" s="442">
        <v>6599621</v>
      </c>
      <c r="E151" s="442">
        <v>7919163</v>
      </c>
      <c r="F151" s="436">
        <v>1319542.92</v>
      </c>
      <c r="G151" s="435">
        <v>131954292</v>
      </c>
      <c r="H151" s="505" t="s">
        <v>1488</v>
      </c>
      <c r="I151" s="366"/>
      <c r="J151" s="366"/>
      <c r="K151" s="366"/>
      <c r="L151" s="366"/>
      <c r="M151" s="366"/>
      <c r="N151" s="366"/>
      <c r="O151" s="366"/>
      <c r="P151" s="366"/>
      <c r="Q151" s="366"/>
      <c r="R151" s="366"/>
      <c r="S151" s="366"/>
      <c r="T151" s="366"/>
      <c r="U151" s="366"/>
      <c r="V151" s="366"/>
      <c r="W151" s="366"/>
      <c r="X151" s="366"/>
      <c r="Y151" s="366"/>
      <c r="Z151" s="366"/>
      <c r="AA151" s="366"/>
      <c r="AB151" s="366"/>
      <c r="AC151" s="366"/>
      <c r="AD151" s="366"/>
      <c r="AE151" s="366"/>
      <c r="AF151" s="366"/>
      <c r="AG151" s="366"/>
      <c r="AH151" s="366"/>
      <c r="AI151" s="366"/>
      <c r="AJ151" s="366"/>
      <c r="AK151" s="366"/>
    </row>
    <row r="152" spans="1:37" ht="12.75">
      <c r="A152" s="508">
        <v>35</v>
      </c>
      <c r="B152" s="439" t="s">
        <v>1489</v>
      </c>
      <c r="C152" s="458">
        <v>0.16</v>
      </c>
      <c r="D152" s="440">
        <v>2386101</v>
      </c>
      <c r="E152" s="440">
        <v>2767876</v>
      </c>
      <c r="F152" s="443">
        <v>381776</v>
      </c>
      <c r="G152" s="444">
        <v>38177600</v>
      </c>
      <c r="H152" s="509" t="s">
        <v>1490</v>
      </c>
      <c r="I152" s="366"/>
      <c r="J152" s="366"/>
      <c r="K152" s="366"/>
      <c r="L152" s="366"/>
      <c r="M152" s="366"/>
      <c r="N152" s="366"/>
      <c r="O152" s="366"/>
      <c r="P152" s="366"/>
      <c r="Q152" s="366"/>
      <c r="R152" s="366"/>
      <c r="S152" s="366"/>
      <c r="T152" s="366"/>
      <c r="U152" s="366"/>
      <c r="V152" s="366"/>
      <c r="W152" s="366"/>
      <c r="X152" s="366"/>
      <c r="Y152" s="366"/>
      <c r="Z152" s="366"/>
      <c r="AA152" s="366"/>
      <c r="AB152" s="366"/>
      <c r="AC152" s="366"/>
      <c r="AD152" s="366"/>
      <c r="AE152" s="366"/>
      <c r="AF152" s="366"/>
      <c r="AG152" s="366"/>
      <c r="AH152" s="366"/>
      <c r="AI152" s="366"/>
      <c r="AJ152" s="366"/>
      <c r="AK152" s="366"/>
    </row>
    <row r="153" spans="1:37" ht="12.75">
      <c r="A153" s="504">
        <v>36</v>
      </c>
      <c r="B153" s="441" t="s">
        <v>1410</v>
      </c>
      <c r="C153" s="462">
        <v>0.25</v>
      </c>
      <c r="D153" s="442">
        <v>3630001</v>
      </c>
      <c r="E153" s="442">
        <v>4537500</v>
      </c>
      <c r="F153" s="436">
        <v>907500</v>
      </c>
      <c r="G153" s="445">
        <v>90750000</v>
      </c>
      <c r="H153" s="510" t="s">
        <v>1490</v>
      </c>
      <c r="I153" s="366"/>
      <c r="J153" s="366"/>
      <c r="K153" s="366"/>
      <c r="L153" s="366"/>
      <c r="M153" s="366"/>
      <c r="N153" s="366"/>
      <c r="O153" s="366"/>
      <c r="P153" s="366"/>
      <c r="Q153" s="366"/>
      <c r="R153" s="366"/>
      <c r="S153" s="366"/>
      <c r="T153" s="366"/>
      <c r="U153" s="366"/>
      <c r="V153" s="366"/>
      <c r="W153" s="366"/>
      <c r="X153" s="366"/>
      <c r="Y153" s="366"/>
      <c r="Z153" s="366"/>
      <c r="AA153" s="366"/>
      <c r="AB153" s="366"/>
      <c r="AC153" s="366"/>
      <c r="AD153" s="366"/>
      <c r="AE153" s="366"/>
      <c r="AF153" s="366"/>
      <c r="AG153" s="366"/>
      <c r="AH153" s="366"/>
      <c r="AI153" s="366"/>
      <c r="AJ153" s="366"/>
      <c r="AK153" s="366"/>
    </row>
    <row r="154" spans="1:37" ht="12.75">
      <c r="A154" s="508">
        <v>37</v>
      </c>
      <c r="B154" s="460" t="s">
        <v>1455</v>
      </c>
      <c r="C154" s="458">
        <v>0.17</v>
      </c>
      <c r="D154" s="444">
        <v>6852855</v>
      </c>
      <c r="E154" s="444">
        <v>8017840</v>
      </c>
      <c r="F154" s="443">
        <v>1164985.11</v>
      </c>
      <c r="G154" s="444">
        <v>116498511.00000001</v>
      </c>
      <c r="H154" s="509" t="s">
        <v>1490</v>
      </c>
      <c r="I154" s="366"/>
      <c r="J154" s="366"/>
      <c r="K154" s="366"/>
      <c r="L154" s="366"/>
      <c r="M154" s="366"/>
      <c r="N154" s="366"/>
      <c r="O154" s="366"/>
      <c r="P154" s="366"/>
      <c r="Q154" s="366"/>
      <c r="R154" s="366"/>
      <c r="S154" s="366"/>
      <c r="T154" s="366"/>
      <c r="U154" s="366"/>
      <c r="V154" s="366"/>
      <c r="W154" s="366"/>
      <c r="X154" s="366"/>
      <c r="Y154" s="366"/>
      <c r="Z154" s="366"/>
      <c r="AA154" s="366"/>
      <c r="AB154" s="366"/>
      <c r="AC154" s="366"/>
      <c r="AD154" s="366"/>
      <c r="AE154" s="366"/>
      <c r="AF154" s="366"/>
      <c r="AG154" s="366"/>
      <c r="AH154" s="366"/>
      <c r="AI154" s="366"/>
      <c r="AJ154" s="366"/>
      <c r="AK154" s="366"/>
    </row>
    <row r="155" spans="1:37" ht="12.75">
      <c r="A155" s="504">
        <v>38</v>
      </c>
      <c r="B155" s="441" t="s">
        <v>518</v>
      </c>
      <c r="C155" s="462">
        <v>0.32</v>
      </c>
      <c r="D155" s="445">
        <v>30408805</v>
      </c>
      <c r="E155" s="445">
        <v>40134280</v>
      </c>
      <c r="F155" s="446">
        <v>9725476</v>
      </c>
      <c r="G155" s="445">
        <v>972547600</v>
      </c>
      <c r="H155" s="510" t="s">
        <v>1490</v>
      </c>
      <c r="I155" s="366"/>
      <c r="J155" s="366"/>
      <c r="K155" s="366"/>
      <c r="L155" s="366"/>
      <c r="M155" s="366"/>
      <c r="N155" s="366"/>
      <c r="O155" s="366"/>
      <c r="P155" s="366"/>
      <c r="Q155" s="366"/>
      <c r="R155" s="366"/>
      <c r="S155" s="366"/>
      <c r="T155" s="366"/>
      <c r="U155" s="366"/>
      <c r="V155" s="366"/>
      <c r="W155" s="366"/>
      <c r="X155" s="366"/>
      <c r="Y155" s="366"/>
      <c r="Z155" s="366"/>
      <c r="AA155" s="366"/>
      <c r="AB155" s="366"/>
      <c r="AC155" s="366"/>
      <c r="AD155" s="366"/>
      <c r="AE155" s="366"/>
      <c r="AF155" s="366"/>
      <c r="AG155" s="366"/>
      <c r="AH155" s="366"/>
      <c r="AI155" s="366"/>
      <c r="AJ155" s="366"/>
      <c r="AK155" s="366"/>
    </row>
    <row r="156" spans="1:37" ht="12.75">
      <c r="A156" s="508">
        <v>39</v>
      </c>
      <c r="B156" s="439" t="s">
        <v>1416</v>
      </c>
      <c r="C156" s="458">
        <v>0.23</v>
      </c>
      <c r="D156" s="440">
        <v>2000001</v>
      </c>
      <c r="E156" s="440">
        <v>2271400</v>
      </c>
      <c r="F156" s="443">
        <v>271400</v>
      </c>
      <c r="G156" s="444">
        <v>27140000</v>
      </c>
      <c r="H156" s="509" t="s">
        <v>1490</v>
      </c>
      <c r="I156" s="366"/>
      <c r="J156" s="366"/>
      <c r="K156" s="366"/>
      <c r="L156" s="366"/>
      <c r="M156" s="366"/>
      <c r="N156" s="366"/>
      <c r="O156" s="366"/>
      <c r="P156" s="366"/>
      <c r="Q156" s="366"/>
      <c r="R156" s="366"/>
      <c r="S156" s="366"/>
      <c r="T156" s="366"/>
      <c r="U156" s="366"/>
      <c r="V156" s="366"/>
      <c r="W156" s="366"/>
      <c r="X156" s="366"/>
      <c r="Y156" s="366"/>
      <c r="Z156" s="366"/>
      <c r="AA156" s="366"/>
      <c r="AB156" s="366"/>
      <c r="AC156" s="366"/>
      <c r="AD156" s="366"/>
      <c r="AE156" s="366"/>
      <c r="AF156" s="366"/>
      <c r="AG156" s="366"/>
      <c r="AH156" s="366"/>
      <c r="AI156" s="366"/>
      <c r="AJ156" s="366"/>
      <c r="AK156" s="366"/>
    </row>
    <row r="157" spans="1:37" ht="12.75">
      <c r="A157" s="504">
        <v>40</v>
      </c>
      <c r="B157" s="441" t="s">
        <v>1372</v>
      </c>
      <c r="C157" s="462">
        <v>0.2449</v>
      </c>
      <c r="D157" s="442">
        <v>47866761</v>
      </c>
      <c r="E157" s="442">
        <v>55373518</v>
      </c>
      <c r="F157" s="436">
        <v>7506757.62</v>
      </c>
      <c r="G157" s="445">
        <v>750675762</v>
      </c>
      <c r="H157" s="510" t="s">
        <v>1490</v>
      </c>
      <c r="I157" s="366"/>
      <c r="J157" s="366"/>
      <c r="K157" s="366"/>
      <c r="L157" s="366"/>
      <c r="M157" s="366"/>
      <c r="N157" s="366"/>
      <c r="O157" s="366"/>
      <c r="P157" s="366"/>
      <c r="Q157" s="366"/>
      <c r="R157" s="366"/>
      <c r="S157" s="366"/>
      <c r="T157" s="366"/>
      <c r="U157" s="366"/>
      <c r="V157" s="366"/>
      <c r="W157" s="366"/>
      <c r="X157" s="366"/>
      <c r="Y157" s="366"/>
      <c r="Z157" s="366"/>
      <c r="AA157" s="366"/>
      <c r="AB157" s="366"/>
      <c r="AC157" s="366"/>
      <c r="AD157" s="366"/>
      <c r="AE157" s="366"/>
      <c r="AF157" s="366"/>
      <c r="AG157" s="366"/>
      <c r="AH157" s="366"/>
      <c r="AI157" s="366"/>
      <c r="AJ157" s="366"/>
      <c r="AK157" s="366"/>
    </row>
    <row r="158" spans="1:37" ht="12.75">
      <c r="A158" s="508">
        <v>41</v>
      </c>
      <c r="B158" s="439" t="s">
        <v>1491</v>
      </c>
      <c r="C158" s="458">
        <v>0.2</v>
      </c>
      <c r="D158" s="440">
        <v>584801</v>
      </c>
      <c r="E158" s="440">
        <v>701760</v>
      </c>
      <c r="F158" s="443">
        <v>116960</v>
      </c>
      <c r="G158" s="444">
        <v>11696000</v>
      </c>
      <c r="H158" s="509" t="s">
        <v>1490</v>
      </c>
      <c r="I158" s="366"/>
      <c r="J158" s="366"/>
      <c r="K158" s="366"/>
      <c r="L158" s="366"/>
      <c r="M158" s="366"/>
      <c r="N158" s="366"/>
      <c r="O158" s="366"/>
      <c r="P158" s="366"/>
      <c r="Q158" s="366"/>
      <c r="R158" s="366"/>
      <c r="S158" s="366"/>
      <c r="T158" s="366"/>
      <c r="U158" s="366"/>
      <c r="V158" s="366"/>
      <c r="W158" s="366"/>
      <c r="X158" s="366"/>
      <c r="Y158" s="366"/>
      <c r="Z158" s="366"/>
      <c r="AA158" s="366"/>
      <c r="AB158" s="366"/>
      <c r="AC158" s="366"/>
      <c r="AD158" s="366"/>
      <c r="AE158" s="366"/>
      <c r="AF158" s="366"/>
      <c r="AG158" s="366"/>
      <c r="AH158" s="366"/>
      <c r="AI158" s="366"/>
      <c r="AJ158" s="366"/>
      <c r="AK158" s="366"/>
    </row>
    <row r="159" spans="1:37" ht="12.75">
      <c r="A159" s="511">
        <v>42</v>
      </c>
      <c r="B159" s="441" t="s">
        <v>1492</v>
      </c>
      <c r="C159" s="462">
        <v>0.1</v>
      </c>
      <c r="D159" s="442">
        <v>7705841</v>
      </c>
      <c r="E159" s="442">
        <v>8481930</v>
      </c>
      <c r="F159" s="446">
        <v>776090</v>
      </c>
      <c r="G159" s="445">
        <v>77609000</v>
      </c>
      <c r="H159" s="510" t="s">
        <v>1493</v>
      </c>
      <c r="I159" s="366"/>
      <c r="J159" s="366"/>
      <c r="K159" s="366"/>
      <c r="L159" s="366"/>
      <c r="M159" s="366"/>
      <c r="N159" s="366"/>
      <c r="O159" s="366"/>
      <c r="P159" s="366"/>
      <c r="Q159" s="366"/>
      <c r="R159" s="366"/>
      <c r="S159" s="366"/>
      <c r="T159" s="366"/>
      <c r="U159" s="366"/>
      <c r="V159" s="366"/>
      <c r="W159" s="366"/>
      <c r="X159" s="366"/>
      <c r="Y159" s="366"/>
      <c r="Z159" s="366"/>
      <c r="AA159" s="366"/>
      <c r="AB159" s="366"/>
      <c r="AC159" s="366"/>
      <c r="AD159" s="366"/>
      <c r="AE159" s="366"/>
      <c r="AF159" s="366"/>
      <c r="AG159" s="366"/>
      <c r="AH159" s="366"/>
      <c r="AI159" s="366"/>
      <c r="AJ159" s="366"/>
      <c r="AK159" s="366"/>
    </row>
    <row r="160" spans="1:37" ht="12.75">
      <c r="A160" s="508">
        <v>43</v>
      </c>
      <c r="B160" s="439" t="s">
        <v>208</v>
      </c>
      <c r="C160" s="458">
        <v>0.2</v>
      </c>
      <c r="D160" s="440">
        <v>72555099</v>
      </c>
      <c r="E160" s="440">
        <v>87469125</v>
      </c>
      <c r="F160" s="443">
        <v>14914027</v>
      </c>
      <c r="G160" s="444">
        <v>1491402700</v>
      </c>
      <c r="H160" s="509" t="s">
        <v>1493</v>
      </c>
      <c r="I160" s="366"/>
      <c r="J160" s="366"/>
      <c r="K160" s="366"/>
      <c r="L160" s="366"/>
      <c r="M160" s="366"/>
      <c r="N160" s="366"/>
      <c r="O160" s="366"/>
      <c r="P160" s="366"/>
      <c r="Q160" s="366"/>
      <c r="R160" s="366"/>
      <c r="S160" s="366"/>
      <c r="T160" s="366"/>
      <c r="U160" s="366"/>
      <c r="V160" s="366"/>
      <c r="W160" s="366"/>
      <c r="X160" s="366"/>
      <c r="Y160" s="366"/>
      <c r="Z160" s="366"/>
      <c r="AA160" s="366"/>
      <c r="AB160" s="366"/>
      <c r="AC160" s="366"/>
      <c r="AD160" s="366"/>
      <c r="AE160" s="366"/>
      <c r="AF160" s="366"/>
      <c r="AG160" s="366"/>
      <c r="AH160" s="366"/>
      <c r="AI160" s="366"/>
      <c r="AJ160" s="366"/>
      <c r="AK160" s="366"/>
    </row>
    <row r="161" spans="1:37" ht="12.75">
      <c r="A161" s="511">
        <v>44</v>
      </c>
      <c r="B161" s="441" t="s">
        <v>1376</v>
      </c>
      <c r="C161" s="462">
        <v>0.26</v>
      </c>
      <c r="D161" s="442">
        <v>46187699</v>
      </c>
      <c r="E161" s="442">
        <v>58196500</v>
      </c>
      <c r="F161" s="446">
        <v>12008801.58</v>
      </c>
      <c r="G161" s="445">
        <v>1200880158</v>
      </c>
      <c r="H161" s="510" t="s">
        <v>1493</v>
      </c>
      <c r="I161" s="366"/>
      <c r="J161" s="366"/>
      <c r="K161" s="366"/>
      <c r="L161" s="366"/>
      <c r="M161" s="366"/>
      <c r="N161" s="366"/>
      <c r="O161" s="366"/>
      <c r="P161" s="366"/>
      <c r="Q161" s="366"/>
      <c r="R161" s="366"/>
      <c r="S161" s="366"/>
      <c r="T161" s="366"/>
      <c r="U161" s="366"/>
      <c r="V161" s="366"/>
      <c r="W161" s="366"/>
      <c r="X161" s="366"/>
      <c r="Y161" s="366"/>
      <c r="Z161" s="366"/>
      <c r="AA161" s="366"/>
      <c r="AB161" s="366"/>
      <c r="AC161" s="366"/>
      <c r="AD161" s="366"/>
      <c r="AE161" s="366"/>
      <c r="AF161" s="366"/>
      <c r="AG161" s="366"/>
      <c r="AH161" s="366"/>
      <c r="AI161" s="366"/>
      <c r="AJ161" s="366"/>
      <c r="AK161" s="366"/>
    </row>
    <row r="162" spans="1:37" ht="12.75">
      <c r="A162" s="508">
        <v>45</v>
      </c>
      <c r="B162" s="439" t="s">
        <v>434</v>
      </c>
      <c r="C162" s="458">
        <v>0.3</v>
      </c>
      <c r="D162" s="440">
        <v>47565697</v>
      </c>
      <c r="E162" s="440">
        <v>61855070</v>
      </c>
      <c r="F162" s="443">
        <v>14289374</v>
      </c>
      <c r="G162" s="444">
        <v>1428937400</v>
      </c>
      <c r="H162" s="509" t="s">
        <v>1494</v>
      </c>
      <c r="I162" s="366"/>
      <c r="J162" s="366"/>
      <c r="K162" s="366"/>
      <c r="L162" s="366"/>
      <c r="M162" s="366"/>
      <c r="N162" s="366"/>
      <c r="O162" s="366"/>
      <c r="P162" s="366"/>
      <c r="Q162" s="366"/>
      <c r="R162" s="366"/>
      <c r="S162" s="366"/>
      <c r="T162" s="366"/>
      <c r="U162" s="366"/>
      <c r="V162" s="366"/>
      <c r="W162" s="366"/>
      <c r="X162" s="366"/>
      <c r="Y162" s="366"/>
      <c r="Z162" s="366"/>
      <c r="AA162" s="366"/>
      <c r="AB162" s="366"/>
      <c r="AC162" s="366"/>
      <c r="AD162" s="366"/>
      <c r="AE162" s="366"/>
      <c r="AF162" s="366"/>
      <c r="AG162" s="366"/>
      <c r="AH162" s="366"/>
      <c r="AI162" s="366"/>
      <c r="AJ162" s="366"/>
      <c r="AK162" s="366"/>
    </row>
    <row r="163" spans="1:37" ht="12.75">
      <c r="A163" s="511">
        <v>46</v>
      </c>
      <c r="B163" s="441" t="s">
        <v>1160</v>
      </c>
      <c r="C163" s="462">
        <v>0.0725</v>
      </c>
      <c r="D163" s="442">
        <v>3328001</v>
      </c>
      <c r="E163" s="442">
        <v>3569280</v>
      </c>
      <c r="F163" s="446">
        <v>241280</v>
      </c>
      <c r="G163" s="445">
        <v>24128000</v>
      </c>
      <c r="H163" s="510" t="s">
        <v>1494</v>
      </c>
      <c r="I163" s="366"/>
      <c r="J163" s="366"/>
      <c r="K163" s="366"/>
      <c r="L163" s="366"/>
      <c r="M163" s="366"/>
      <c r="N163" s="366"/>
      <c r="O163" s="366"/>
      <c r="P163" s="366"/>
      <c r="Q163" s="366"/>
      <c r="R163" s="366"/>
      <c r="S163" s="366"/>
      <c r="T163" s="366"/>
      <c r="U163" s="366"/>
      <c r="V163" s="366"/>
      <c r="W163" s="366"/>
      <c r="X163" s="366"/>
      <c r="Y163" s="366"/>
      <c r="Z163" s="366"/>
      <c r="AA163" s="366"/>
      <c r="AB163" s="366"/>
      <c r="AC163" s="366"/>
      <c r="AD163" s="366"/>
      <c r="AE163" s="366"/>
      <c r="AF163" s="366"/>
      <c r="AG163" s="366"/>
      <c r="AH163" s="366"/>
      <c r="AI163" s="366"/>
      <c r="AJ163" s="366"/>
      <c r="AK163" s="366"/>
    </row>
    <row r="164" spans="1:37" ht="12.75">
      <c r="A164" s="508">
        <v>47</v>
      </c>
      <c r="B164" s="439" t="s">
        <v>192</v>
      </c>
      <c r="C164" s="458">
        <v>0.2</v>
      </c>
      <c r="D164" s="440">
        <v>4998533</v>
      </c>
      <c r="E164" s="440">
        <v>5998350</v>
      </c>
      <c r="F164" s="443">
        <v>999818</v>
      </c>
      <c r="G164" s="444">
        <v>99981800</v>
      </c>
      <c r="H164" s="509" t="s">
        <v>1495</v>
      </c>
      <c r="I164" s="366"/>
      <c r="J164" s="366"/>
      <c r="K164" s="366"/>
      <c r="L164" s="366"/>
      <c r="M164" s="366"/>
      <c r="N164" s="366"/>
      <c r="O164" s="366"/>
      <c r="P164" s="366"/>
      <c r="Q164" s="366"/>
      <c r="R164" s="366"/>
      <c r="S164" s="366"/>
      <c r="T164" s="366"/>
      <c r="U164" s="366"/>
      <c r="V164" s="366"/>
      <c r="W164" s="366"/>
      <c r="X164" s="366"/>
      <c r="Y164" s="366"/>
      <c r="Z164" s="366"/>
      <c r="AA164" s="366"/>
      <c r="AB164" s="366"/>
      <c r="AC164" s="366"/>
      <c r="AD164" s="366"/>
      <c r="AE164" s="366"/>
      <c r="AF164" s="366"/>
      <c r="AG164" s="366"/>
      <c r="AH164" s="366"/>
      <c r="AI164" s="366"/>
      <c r="AJ164" s="366"/>
      <c r="AK164" s="366"/>
    </row>
    <row r="165" spans="1:37" ht="12.75">
      <c r="A165" s="511">
        <v>48</v>
      </c>
      <c r="B165" s="441" t="s">
        <v>144</v>
      </c>
      <c r="C165" s="462">
        <v>0.2375</v>
      </c>
      <c r="D165" s="442">
        <v>3565439</v>
      </c>
      <c r="E165" s="442">
        <v>4412229</v>
      </c>
      <c r="F165" s="446">
        <v>846791</v>
      </c>
      <c r="G165" s="445">
        <v>84679100</v>
      </c>
      <c r="H165" s="510" t="s">
        <v>1495</v>
      </c>
      <c r="I165" s="366"/>
      <c r="J165" s="366"/>
      <c r="K165" s="366"/>
      <c r="L165" s="366"/>
      <c r="M165" s="366"/>
      <c r="N165" s="366"/>
      <c r="O165" s="366"/>
      <c r="P165" s="366"/>
      <c r="Q165" s="366"/>
      <c r="R165" s="366"/>
      <c r="S165" s="366"/>
      <c r="T165" s="366"/>
      <c r="U165" s="366"/>
      <c r="V165" s="366"/>
      <c r="W165" s="366"/>
      <c r="X165" s="366"/>
      <c r="Y165" s="366"/>
      <c r="Z165" s="366"/>
      <c r="AA165" s="366"/>
      <c r="AB165" s="366"/>
      <c r="AC165" s="366"/>
      <c r="AD165" s="366"/>
      <c r="AE165" s="366"/>
      <c r="AF165" s="366"/>
      <c r="AG165" s="366"/>
      <c r="AH165" s="366"/>
      <c r="AI165" s="366"/>
      <c r="AJ165" s="366"/>
      <c r="AK165" s="366"/>
    </row>
    <row r="166" spans="1:37" ht="12.75">
      <c r="A166" s="508">
        <v>49</v>
      </c>
      <c r="B166" s="439" t="s">
        <v>277</v>
      </c>
      <c r="C166" s="458">
        <v>0.145</v>
      </c>
      <c r="D166" s="440">
        <v>1375196</v>
      </c>
      <c r="E166" s="440">
        <v>1574598</v>
      </c>
      <c r="F166" s="443">
        <v>199403</v>
      </c>
      <c r="G166" s="444">
        <v>19940300</v>
      </c>
      <c r="H166" s="509" t="s">
        <v>1303</v>
      </c>
      <c r="I166" s="366"/>
      <c r="J166" s="366"/>
      <c r="K166" s="366"/>
      <c r="L166" s="366"/>
      <c r="M166" s="366"/>
      <c r="N166" s="366"/>
      <c r="O166" s="366"/>
      <c r="P166" s="366"/>
      <c r="Q166" s="366"/>
      <c r="R166" s="366"/>
      <c r="S166" s="366"/>
      <c r="T166" s="366"/>
      <c r="U166" s="366"/>
      <c r="V166" s="366"/>
      <c r="W166" s="366"/>
      <c r="X166" s="366"/>
      <c r="Y166" s="366"/>
      <c r="Z166" s="366"/>
      <c r="AA166" s="366"/>
      <c r="AB166" s="366"/>
      <c r="AC166" s="366"/>
      <c r="AD166" s="366"/>
      <c r="AE166" s="366"/>
      <c r="AF166" s="366"/>
      <c r="AG166" s="366"/>
      <c r="AH166" s="366"/>
      <c r="AI166" s="366"/>
      <c r="AJ166" s="366"/>
      <c r="AK166" s="366"/>
    </row>
    <row r="167" spans="1:37" ht="12.75">
      <c r="A167" s="511">
        <v>50</v>
      </c>
      <c r="B167" s="441" t="s">
        <v>1378</v>
      </c>
      <c r="C167" s="462">
        <v>0.15</v>
      </c>
      <c r="D167" s="442">
        <v>45904321</v>
      </c>
      <c r="E167" s="442">
        <v>52789968</v>
      </c>
      <c r="F167" s="446">
        <v>6885648</v>
      </c>
      <c r="G167" s="445">
        <v>688564800</v>
      </c>
      <c r="H167" s="510" t="s">
        <v>1496</v>
      </c>
      <c r="I167" s="366"/>
      <c r="J167" s="366"/>
      <c r="K167" s="366"/>
      <c r="L167" s="366"/>
      <c r="M167" s="366"/>
      <c r="N167" s="366"/>
      <c r="O167" s="366"/>
      <c r="P167" s="366"/>
      <c r="Q167" s="366"/>
      <c r="R167" s="366"/>
      <c r="S167" s="366"/>
      <c r="T167" s="366"/>
      <c r="U167" s="366"/>
      <c r="V167" s="366"/>
      <c r="W167" s="366"/>
      <c r="X167" s="366"/>
      <c r="Y167" s="366"/>
      <c r="Z167" s="366"/>
      <c r="AA167" s="366"/>
      <c r="AB167" s="366"/>
      <c r="AC167" s="366"/>
      <c r="AD167" s="366"/>
      <c r="AE167" s="366"/>
      <c r="AF167" s="366"/>
      <c r="AG167" s="366"/>
      <c r="AH167" s="366"/>
      <c r="AI167" s="366"/>
      <c r="AJ167" s="366"/>
      <c r="AK167" s="366"/>
    </row>
    <row r="168" spans="1:37" ht="12.75">
      <c r="A168" s="508">
        <v>51</v>
      </c>
      <c r="B168" s="439" t="s">
        <v>188</v>
      </c>
      <c r="C168" s="458">
        <v>0.2</v>
      </c>
      <c r="D168" s="440">
        <v>4636964</v>
      </c>
      <c r="E168" s="440">
        <v>5564062</v>
      </c>
      <c r="F168" s="443">
        <v>927099</v>
      </c>
      <c r="G168" s="444">
        <v>92709900</v>
      </c>
      <c r="H168" s="509" t="s">
        <v>1497</v>
      </c>
      <c r="I168" s="366"/>
      <c r="J168" s="366"/>
      <c r="K168" s="366"/>
      <c r="L168" s="366"/>
      <c r="M168" s="366"/>
      <c r="N168" s="366"/>
      <c r="O168" s="366"/>
      <c r="P168" s="366"/>
      <c r="Q168" s="366"/>
      <c r="R168" s="366"/>
      <c r="S168" s="366"/>
      <c r="T168" s="366"/>
      <c r="U168" s="366"/>
      <c r="V168" s="366"/>
      <c r="W168" s="366"/>
      <c r="X168" s="366"/>
      <c r="Y168" s="366"/>
      <c r="Z168" s="366"/>
      <c r="AA168" s="366"/>
      <c r="AB168" s="366"/>
      <c r="AC168" s="366"/>
      <c r="AD168" s="366"/>
      <c r="AE168" s="366"/>
      <c r="AF168" s="366"/>
      <c r="AG168" s="366"/>
      <c r="AH168" s="366"/>
      <c r="AI168" s="366"/>
      <c r="AJ168" s="366"/>
      <c r="AK168" s="366"/>
    </row>
    <row r="169" spans="1:37" ht="12.75">
      <c r="A169" s="511">
        <v>52</v>
      </c>
      <c r="B169" s="441" t="s">
        <v>1387</v>
      </c>
      <c r="C169" s="462">
        <v>0.24</v>
      </c>
      <c r="D169" s="442">
        <v>11444901</v>
      </c>
      <c r="E169" s="442">
        <v>14191676</v>
      </c>
      <c r="F169" s="446">
        <v>2746776</v>
      </c>
      <c r="G169" s="445">
        <v>274677600</v>
      </c>
      <c r="H169" s="510" t="s">
        <v>1498</v>
      </c>
      <c r="I169" s="366"/>
      <c r="J169" s="366"/>
      <c r="K169" s="366"/>
      <c r="L169" s="366"/>
      <c r="M169" s="366"/>
      <c r="N169" s="366"/>
      <c r="O169" s="366"/>
      <c r="P169" s="366"/>
      <c r="Q169" s="366"/>
      <c r="R169" s="366"/>
      <c r="S169" s="366"/>
      <c r="T169" s="366"/>
      <c r="U169" s="366"/>
      <c r="V169" s="366"/>
      <c r="W169" s="366"/>
      <c r="X169" s="366"/>
      <c r="Y169" s="366"/>
      <c r="Z169" s="366"/>
      <c r="AA169" s="366"/>
      <c r="AB169" s="366"/>
      <c r="AC169" s="366"/>
      <c r="AD169" s="366"/>
      <c r="AE169" s="366"/>
      <c r="AF169" s="366"/>
      <c r="AG169" s="366"/>
      <c r="AH169" s="366"/>
      <c r="AI169" s="366"/>
      <c r="AJ169" s="366"/>
      <c r="AK169" s="366"/>
    </row>
    <row r="170" spans="1:37" ht="12.75">
      <c r="A170" s="508">
        <v>53</v>
      </c>
      <c r="B170" s="439" t="s">
        <v>1393</v>
      </c>
      <c r="C170" s="458">
        <v>0.25</v>
      </c>
      <c r="D170" s="440">
        <v>2730964</v>
      </c>
      <c r="E170" s="440">
        <v>3413704</v>
      </c>
      <c r="F170" s="443">
        <v>682741</v>
      </c>
      <c r="G170" s="444">
        <v>68274100</v>
      </c>
      <c r="H170" s="509" t="s">
        <v>1499</v>
      </c>
      <c r="I170" s="366"/>
      <c r="J170" s="366"/>
      <c r="K170" s="366"/>
      <c r="L170" s="366"/>
      <c r="M170" s="366"/>
      <c r="N170" s="366"/>
      <c r="O170" s="366"/>
      <c r="P170" s="366"/>
      <c r="Q170" s="366"/>
      <c r="R170" s="366"/>
      <c r="S170" s="366"/>
      <c r="T170" s="366"/>
      <c r="U170" s="366"/>
      <c r="V170" s="366"/>
      <c r="W170" s="366"/>
      <c r="X170" s="366"/>
      <c r="Y170" s="366"/>
      <c r="Z170" s="366"/>
      <c r="AA170" s="366"/>
      <c r="AB170" s="366"/>
      <c r="AC170" s="366"/>
      <c r="AD170" s="366"/>
      <c r="AE170" s="366"/>
      <c r="AF170" s="366"/>
      <c r="AG170" s="366"/>
      <c r="AH170" s="366"/>
      <c r="AI170" s="366"/>
      <c r="AJ170" s="366"/>
      <c r="AK170" s="366"/>
    </row>
    <row r="171" spans="1:37" ht="12.75">
      <c r="A171" s="511">
        <v>54</v>
      </c>
      <c r="B171" s="441" t="s">
        <v>531</v>
      </c>
      <c r="C171" s="462">
        <v>0.3333</v>
      </c>
      <c r="D171" s="442">
        <v>39760499</v>
      </c>
      <c r="E171" s="442">
        <v>53013986</v>
      </c>
      <c r="F171" s="446">
        <v>13253488</v>
      </c>
      <c r="G171" s="445">
        <v>1325348800</v>
      </c>
      <c r="H171" s="510" t="s">
        <v>1500</v>
      </c>
      <c r="I171" s="366"/>
      <c r="J171" s="366"/>
      <c r="K171" s="366"/>
      <c r="L171" s="366"/>
      <c r="M171" s="366"/>
      <c r="N171" s="366"/>
      <c r="O171" s="366"/>
      <c r="P171" s="366"/>
      <c r="Q171" s="366"/>
      <c r="R171" s="366"/>
      <c r="S171" s="366"/>
      <c r="T171" s="366"/>
      <c r="U171" s="366"/>
      <c r="V171" s="366"/>
      <c r="W171" s="366"/>
      <c r="X171" s="366"/>
      <c r="Y171" s="366"/>
      <c r="Z171" s="366"/>
      <c r="AA171" s="366"/>
      <c r="AB171" s="366"/>
      <c r="AC171" s="366"/>
      <c r="AD171" s="366"/>
      <c r="AE171" s="366"/>
      <c r="AF171" s="366"/>
      <c r="AG171" s="366"/>
      <c r="AH171" s="366"/>
      <c r="AI171" s="366"/>
      <c r="AJ171" s="366"/>
      <c r="AK171" s="366"/>
    </row>
    <row r="172" spans="1:37" ht="12.75">
      <c r="A172" s="508">
        <v>55</v>
      </c>
      <c r="B172" s="439" t="s">
        <v>1459</v>
      </c>
      <c r="C172" s="458">
        <v>0.11</v>
      </c>
      <c r="D172" s="440">
        <v>1400001</v>
      </c>
      <c r="E172" s="440">
        <v>1510000</v>
      </c>
      <c r="F172" s="443">
        <v>110000</v>
      </c>
      <c r="G172" s="444">
        <v>11000000</v>
      </c>
      <c r="H172" s="509" t="s">
        <v>1501</v>
      </c>
      <c r="I172" s="366"/>
      <c r="J172" s="366"/>
      <c r="K172" s="366"/>
      <c r="L172" s="366"/>
      <c r="M172" s="366"/>
      <c r="N172" s="366"/>
      <c r="O172" s="366"/>
      <c r="P172" s="366"/>
      <c r="Q172" s="366"/>
      <c r="R172" s="366"/>
      <c r="S172" s="366"/>
      <c r="T172" s="366"/>
      <c r="U172" s="366"/>
      <c r="V172" s="366"/>
      <c r="W172" s="366"/>
      <c r="X172" s="366"/>
      <c r="Y172" s="366"/>
      <c r="Z172" s="366"/>
      <c r="AA172" s="366"/>
      <c r="AB172" s="366"/>
      <c r="AC172" s="366"/>
      <c r="AD172" s="366"/>
      <c r="AE172" s="366"/>
      <c r="AF172" s="366"/>
      <c r="AG172" s="366"/>
      <c r="AH172" s="366"/>
      <c r="AI172" s="366"/>
      <c r="AJ172" s="366"/>
      <c r="AK172" s="366"/>
    </row>
    <row r="173" spans="1:37" ht="12.75">
      <c r="A173" s="511">
        <v>56</v>
      </c>
      <c r="B173" s="441" t="s">
        <v>1434</v>
      </c>
      <c r="C173" s="462">
        <v>0.168</v>
      </c>
      <c r="D173" s="442">
        <v>2418751</v>
      </c>
      <c r="E173" s="442">
        <v>2621925</v>
      </c>
      <c r="F173" s="446">
        <v>203175</v>
      </c>
      <c r="G173" s="445">
        <v>20317500</v>
      </c>
      <c r="H173" s="510" t="s">
        <v>1501</v>
      </c>
      <c r="I173" s="366"/>
      <c r="J173" s="366"/>
      <c r="K173" s="366"/>
      <c r="L173" s="366"/>
      <c r="M173" s="366"/>
      <c r="N173" s="366"/>
      <c r="O173" s="366"/>
      <c r="P173" s="366"/>
      <c r="Q173" s="366"/>
      <c r="R173" s="366"/>
      <c r="S173" s="366"/>
      <c r="T173" s="366"/>
      <c r="U173" s="366"/>
      <c r="V173" s="366"/>
      <c r="W173" s="366"/>
      <c r="X173" s="366"/>
      <c r="Y173" s="366"/>
      <c r="Z173" s="366"/>
      <c r="AA173" s="366"/>
      <c r="AB173" s="366"/>
      <c r="AC173" s="366"/>
      <c r="AD173" s="366"/>
      <c r="AE173" s="366"/>
      <c r="AF173" s="366"/>
      <c r="AG173" s="366"/>
      <c r="AH173" s="366"/>
      <c r="AI173" s="366"/>
      <c r="AJ173" s="366"/>
      <c r="AK173" s="366"/>
    </row>
    <row r="174" spans="1:37" ht="12.75">
      <c r="A174" s="508">
        <v>57</v>
      </c>
      <c r="B174" s="439" t="s">
        <v>1502</v>
      </c>
      <c r="C174" s="458">
        <v>0.06</v>
      </c>
      <c r="D174" s="440">
        <v>4455001</v>
      </c>
      <c r="E174" s="440">
        <v>4725953</v>
      </c>
      <c r="F174" s="443">
        <v>270953</v>
      </c>
      <c r="G174" s="444">
        <v>27095300</v>
      </c>
      <c r="H174" s="509" t="s">
        <v>1501</v>
      </c>
      <c r="I174" s="366"/>
      <c r="J174" s="366"/>
      <c r="K174" s="366"/>
      <c r="L174" s="366"/>
      <c r="M174" s="366"/>
      <c r="N174" s="366"/>
      <c r="O174" s="366"/>
      <c r="P174" s="366"/>
      <c r="Q174" s="366"/>
      <c r="R174" s="366"/>
      <c r="S174" s="366"/>
      <c r="T174" s="366"/>
      <c r="U174" s="366"/>
      <c r="V174" s="366"/>
      <c r="W174" s="366"/>
      <c r="X174" s="366"/>
      <c r="Y174" s="366"/>
      <c r="Z174" s="366"/>
      <c r="AA174" s="366"/>
      <c r="AB174" s="366"/>
      <c r="AC174" s="366"/>
      <c r="AD174" s="366"/>
      <c r="AE174" s="366"/>
      <c r="AF174" s="366"/>
      <c r="AG174" s="366"/>
      <c r="AH174" s="366"/>
      <c r="AI174" s="366"/>
      <c r="AJ174" s="366"/>
      <c r="AK174" s="366"/>
    </row>
    <row r="175" spans="1:37" ht="12.75">
      <c r="A175" s="511">
        <v>58</v>
      </c>
      <c r="B175" s="441" t="s">
        <v>1396</v>
      </c>
      <c r="C175" s="462">
        <v>0.22</v>
      </c>
      <c r="D175" s="442">
        <v>2578772</v>
      </c>
      <c r="E175" s="442">
        <v>3146100</v>
      </c>
      <c r="F175" s="446">
        <v>567329</v>
      </c>
      <c r="G175" s="445">
        <v>56732900</v>
      </c>
      <c r="H175" s="510" t="s">
        <v>1501</v>
      </c>
      <c r="I175" s="366"/>
      <c r="J175" s="366"/>
      <c r="K175" s="366"/>
      <c r="L175" s="366"/>
      <c r="M175" s="366"/>
      <c r="N175" s="366"/>
      <c r="O175" s="366"/>
      <c r="P175" s="366"/>
      <c r="Q175" s="366"/>
      <c r="R175" s="366"/>
      <c r="S175" s="366"/>
      <c r="T175" s="366"/>
      <c r="U175" s="366"/>
      <c r="V175" s="366"/>
      <c r="W175" s="366"/>
      <c r="X175" s="366"/>
      <c r="Y175" s="366"/>
      <c r="Z175" s="366"/>
      <c r="AA175" s="366"/>
      <c r="AB175" s="366"/>
      <c r="AC175" s="366"/>
      <c r="AD175" s="366"/>
      <c r="AE175" s="366"/>
      <c r="AF175" s="366"/>
      <c r="AG175" s="366"/>
      <c r="AH175" s="366"/>
      <c r="AI175" s="366"/>
      <c r="AJ175" s="366"/>
      <c r="AK175" s="366"/>
    </row>
    <row r="176" spans="1:37" ht="12.75">
      <c r="A176" s="508">
        <v>59</v>
      </c>
      <c r="B176" s="439" t="s">
        <v>520</v>
      </c>
      <c r="C176" s="458">
        <v>0.135</v>
      </c>
      <c r="D176" s="440">
        <v>4911193</v>
      </c>
      <c r="E176" s="440">
        <v>5574203</v>
      </c>
      <c r="F176" s="443">
        <v>663010.92</v>
      </c>
      <c r="G176" s="444">
        <v>66301092.00000001</v>
      </c>
      <c r="H176" s="509" t="s">
        <v>1503</v>
      </c>
      <c r="I176" s="366"/>
      <c r="J176" s="366"/>
      <c r="K176" s="366"/>
      <c r="L176" s="366"/>
      <c r="M176" s="366"/>
      <c r="N176" s="366"/>
      <c r="O176" s="366"/>
      <c r="P176" s="366"/>
      <c r="Q176" s="366"/>
      <c r="R176" s="366"/>
      <c r="S176" s="366"/>
      <c r="T176" s="366"/>
      <c r="U176" s="366"/>
      <c r="V176" s="366"/>
      <c r="W176" s="366"/>
      <c r="X176" s="366"/>
      <c r="Y176" s="366"/>
      <c r="Z176" s="366"/>
      <c r="AA176" s="366"/>
      <c r="AB176" s="366"/>
      <c r="AC176" s="366"/>
      <c r="AD176" s="366"/>
      <c r="AE176" s="366"/>
      <c r="AF176" s="366"/>
      <c r="AG176" s="366"/>
      <c r="AH176" s="366"/>
      <c r="AI176" s="366"/>
      <c r="AJ176" s="366"/>
      <c r="AK176" s="366"/>
    </row>
    <row r="177" spans="1:37" ht="12.75">
      <c r="A177" s="511">
        <v>60</v>
      </c>
      <c r="B177" s="441" t="s">
        <v>1413</v>
      </c>
      <c r="C177" s="462">
        <v>0.304</v>
      </c>
      <c r="D177" s="442">
        <v>536801</v>
      </c>
      <c r="E177" s="442">
        <v>699988</v>
      </c>
      <c r="F177" s="446">
        <v>163187.2</v>
      </c>
      <c r="G177" s="445">
        <v>16318720.000000002</v>
      </c>
      <c r="H177" s="510" t="s">
        <v>1503</v>
      </c>
      <c r="I177" s="366"/>
      <c r="J177" s="366"/>
      <c r="K177" s="366"/>
      <c r="L177" s="366"/>
      <c r="M177" s="366"/>
      <c r="N177" s="366"/>
      <c r="O177" s="366"/>
      <c r="P177" s="366"/>
      <c r="Q177" s="366"/>
      <c r="R177" s="366"/>
      <c r="S177" s="366"/>
      <c r="T177" s="366"/>
      <c r="U177" s="366"/>
      <c r="V177" s="366"/>
      <c r="W177" s="366"/>
      <c r="X177" s="366"/>
      <c r="Y177" s="366"/>
      <c r="Z177" s="366"/>
      <c r="AA177" s="366"/>
      <c r="AB177" s="366"/>
      <c r="AC177" s="366"/>
      <c r="AD177" s="366"/>
      <c r="AE177" s="366"/>
      <c r="AF177" s="366"/>
      <c r="AG177" s="366"/>
      <c r="AH177" s="366"/>
      <c r="AI177" s="366"/>
      <c r="AJ177" s="366"/>
      <c r="AK177" s="366"/>
    </row>
    <row r="178" spans="1:37" ht="12.75">
      <c r="A178" s="508">
        <v>61</v>
      </c>
      <c r="B178" s="439" t="s">
        <v>1504</v>
      </c>
      <c r="C178" s="458">
        <v>0.221</v>
      </c>
      <c r="D178" s="440">
        <v>1089217</v>
      </c>
      <c r="E178" s="440">
        <v>1329932</v>
      </c>
      <c r="F178" s="443">
        <v>240716</v>
      </c>
      <c r="G178" s="444">
        <v>24071600</v>
      </c>
      <c r="H178" s="509" t="s">
        <v>1304</v>
      </c>
      <c r="I178" s="366"/>
      <c r="J178" s="366"/>
      <c r="K178" s="366"/>
      <c r="L178" s="366"/>
      <c r="M178" s="366"/>
      <c r="N178" s="366"/>
      <c r="O178" s="366"/>
      <c r="P178" s="366"/>
      <c r="Q178" s="366"/>
      <c r="R178" s="366"/>
      <c r="S178" s="366"/>
      <c r="T178" s="366"/>
      <c r="U178" s="366"/>
      <c r="V178" s="366"/>
      <c r="W178" s="366"/>
      <c r="X178" s="366"/>
      <c r="Y178" s="366"/>
      <c r="Z178" s="366"/>
      <c r="AA178" s="366"/>
      <c r="AB178" s="366"/>
      <c r="AC178" s="366"/>
      <c r="AD178" s="366"/>
      <c r="AE178" s="366"/>
      <c r="AF178" s="366"/>
      <c r="AG178" s="366"/>
      <c r="AH178" s="366"/>
      <c r="AI178" s="366"/>
      <c r="AJ178" s="366"/>
      <c r="AK178" s="366"/>
    </row>
    <row r="179" spans="1:37" ht="12.75">
      <c r="A179" s="511">
        <v>62</v>
      </c>
      <c r="B179" s="441" t="s">
        <v>1505</v>
      </c>
      <c r="C179" s="462">
        <v>0.12</v>
      </c>
      <c r="D179" s="442">
        <v>2210001</v>
      </c>
      <c r="E179" s="442">
        <v>2475200</v>
      </c>
      <c r="F179" s="446">
        <v>265200</v>
      </c>
      <c r="G179" s="445">
        <v>26520000</v>
      </c>
      <c r="H179" s="510" t="s">
        <v>1304</v>
      </c>
      <c r="I179" s="366"/>
      <c r="J179" s="366"/>
      <c r="K179" s="366"/>
      <c r="L179" s="366"/>
      <c r="M179" s="366"/>
      <c r="N179" s="366"/>
      <c r="O179" s="366"/>
      <c r="P179" s="366"/>
      <c r="Q179" s="366"/>
      <c r="R179" s="366"/>
      <c r="S179" s="366"/>
      <c r="T179" s="366"/>
      <c r="U179" s="366"/>
      <c r="V179" s="366"/>
      <c r="W179" s="366"/>
      <c r="X179" s="366"/>
      <c r="Y179" s="366"/>
      <c r="Z179" s="366"/>
      <c r="AA179" s="366"/>
      <c r="AB179" s="366"/>
      <c r="AC179" s="366"/>
      <c r="AD179" s="366"/>
      <c r="AE179" s="366"/>
      <c r="AF179" s="366"/>
      <c r="AG179" s="366"/>
      <c r="AH179" s="366"/>
      <c r="AI179" s="366"/>
      <c r="AJ179" s="366"/>
      <c r="AK179" s="366"/>
    </row>
    <row r="180" spans="1:37" ht="12.75">
      <c r="A180" s="508">
        <v>63</v>
      </c>
      <c r="B180" s="439" t="s">
        <v>1506</v>
      </c>
      <c r="C180" s="458">
        <v>0.25</v>
      </c>
      <c r="D180" s="440">
        <v>1012001</v>
      </c>
      <c r="E180" s="440">
        <v>1127000</v>
      </c>
      <c r="F180" s="443">
        <v>115000</v>
      </c>
      <c r="G180" s="444">
        <v>11500000</v>
      </c>
      <c r="H180" s="509" t="s">
        <v>1304</v>
      </c>
      <c r="I180" s="366"/>
      <c r="J180" s="366"/>
      <c r="K180" s="366"/>
      <c r="L180" s="366"/>
      <c r="M180" s="366"/>
      <c r="N180" s="366"/>
      <c r="O180" s="366"/>
      <c r="P180" s="366"/>
      <c r="Q180" s="366"/>
      <c r="R180" s="366"/>
      <c r="S180" s="366"/>
      <c r="T180" s="366"/>
      <c r="U180" s="366"/>
      <c r="V180" s="366"/>
      <c r="W180" s="366"/>
      <c r="X180" s="366"/>
      <c r="Y180" s="366"/>
      <c r="Z180" s="366"/>
      <c r="AA180" s="366"/>
      <c r="AB180" s="366"/>
      <c r="AC180" s="366"/>
      <c r="AD180" s="366"/>
      <c r="AE180" s="366"/>
      <c r="AF180" s="366"/>
      <c r="AG180" s="366"/>
      <c r="AH180" s="366"/>
      <c r="AI180" s="366"/>
      <c r="AJ180" s="366"/>
      <c r="AK180" s="366"/>
    </row>
    <row r="181" spans="1:37" ht="12.75">
      <c r="A181" s="511">
        <v>64</v>
      </c>
      <c r="B181" s="441" t="s">
        <v>1466</v>
      </c>
      <c r="C181" s="462">
        <v>0.3333</v>
      </c>
      <c r="D181" s="442">
        <v>28124261</v>
      </c>
      <c r="E181" s="442">
        <v>37499013</v>
      </c>
      <c r="F181" s="446">
        <v>9374753</v>
      </c>
      <c r="G181" s="445">
        <v>937475300</v>
      </c>
      <c r="H181" s="510" t="s">
        <v>1304</v>
      </c>
      <c r="I181" s="366"/>
      <c r="J181" s="366"/>
      <c r="K181" s="366"/>
      <c r="L181" s="366"/>
      <c r="M181" s="366"/>
      <c r="N181" s="366"/>
      <c r="O181" s="366"/>
      <c r="P181" s="366"/>
      <c r="Q181" s="366"/>
      <c r="R181" s="366"/>
      <c r="S181" s="366"/>
      <c r="T181" s="366"/>
      <c r="U181" s="366"/>
      <c r="V181" s="366"/>
      <c r="W181" s="366"/>
      <c r="X181" s="366"/>
      <c r="Y181" s="366"/>
      <c r="Z181" s="366"/>
      <c r="AA181" s="366"/>
      <c r="AB181" s="366"/>
      <c r="AC181" s="366"/>
      <c r="AD181" s="366"/>
      <c r="AE181" s="366"/>
      <c r="AF181" s="366"/>
      <c r="AG181" s="366"/>
      <c r="AH181" s="366"/>
      <c r="AI181" s="366"/>
      <c r="AJ181" s="366"/>
      <c r="AK181" s="366"/>
    </row>
    <row r="182" spans="1:37" ht="12.75">
      <c r="A182" s="508">
        <v>65</v>
      </c>
      <c r="B182" s="439" t="s">
        <v>1507</v>
      </c>
      <c r="C182" s="458">
        <v>0.1957</v>
      </c>
      <c r="D182" s="440">
        <v>5385601</v>
      </c>
      <c r="E182" s="440">
        <v>6439562</v>
      </c>
      <c r="F182" s="443">
        <v>1053962</v>
      </c>
      <c r="G182" s="444">
        <v>105396200</v>
      </c>
      <c r="H182" s="509" t="s">
        <v>1304</v>
      </c>
      <c r="I182" s="366"/>
      <c r="J182" s="366"/>
      <c r="K182" s="366"/>
      <c r="L182" s="366"/>
      <c r="M182" s="366"/>
      <c r="N182" s="366"/>
      <c r="O182" s="366"/>
      <c r="P182" s="366"/>
      <c r="Q182" s="366"/>
      <c r="R182" s="366"/>
      <c r="S182" s="366"/>
      <c r="T182" s="366"/>
      <c r="U182" s="366"/>
      <c r="V182" s="366"/>
      <c r="W182" s="366"/>
      <c r="X182" s="366"/>
      <c r="Y182" s="366"/>
      <c r="Z182" s="366"/>
      <c r="AA182" s="366"/>
      <c r="AB182" s="366"/>
      <c r="AC182" s="366"/>
      <c r="AD182" s="366"/>
      <c r="AE182" s="366"/>
      <c r="AF182" s="366"/>
      <c r="AG182" s="366"/>
      <c r="AH182" s="366"/>
      <c r="AI182" s="366"/>
      <c r="AJ182" s="366"/>
      <c r="AK182" s="366"/>
    </row>
    <row r="183" spans="1:37" ht="12.75">
      <c r="A183" s="511">
        <v>66</v>
      </c>
      <c r="B183" s="433" t="s">
        <v>15</v>
      </c>
      <c r="C183" s="434">
        <v>0.2</v>
      </c>
      <c r="D183" s="435">
        <v>3210001</v>
      </c>
      <c r="E183" s="435">
        <v>3852000</v>
      </c>
      <c r="F183" s="446">
        <v>642000</v>
      </c>
      <c r="G183" s="445">
        <v>64200000</v>
      </c>
      <c r="H183" s="510" t="s">
        <v>1304</v>
      </c>
      <c r="I183" s="366"/>
      <c r="J183" s="366"/>
      <c r="K183" s="366"/>
      <c r="L183" s="366"/>
      <c r="M183" s="366"/>
      <c r="N183" s="366"/>
      <c r="O183" s="366"/>
      <c r="P183" s="366"/>
      <c r="Q183" s="366"/>
      <c r="R183" s="366"/>
      <c r="S183" s="366"/>
      <c r="T183" s="366"/>
      <c r="U183" s="366"/>
      <c r="V183" s="366"/>
      <c r="W183" s="366"/>
      <c r="X183" s="366"/>
      <c r="Y183" s="366"/>
      <c r="Z183" s="366"/>
      <c r="AA183" s="366"/>
      <c r="AB183" s="366"/>
      <c r="AC183" s="366"/>
      <c r="AD183" s="366"/>
      <c r="AE183" s="366"/>
      <c r="AF183" s="366"/>
      <c r="AG183" s="366"/>
      <c r="AH183" s="366"/>
      <c r="AI183" s="366"/>
      <c r="AJ183" s="366"/>
      <c r="AK183" s="366"/>
    </row>
    <row r="184" spans="1:37" ht="12.75">
      <c r="A184" s="508">
        <v>67</v>
      </c>
      <c r="B184" s="439" t="s">
        <v>1418</v>
      </c>
      <c r="C184" s="458">
        <v>0.2</v>
      </c>
      <c r="D184" s="440">
        <v>1250001</v>
      </c>
      <c r="E184" s="440">
        <v>1500000</v>
      </c>
      <c r="F184" s="443">
        <v>250000</v>
      </c>
      <c r="G184" s="444">
        <v>25000000</v>
      </c>
      <c r="H184" s="509" t="s">
        <v>1508</v>
      </c>
      <c r="I184" s="366"/>
      <c r="J184" s="366"/>
      <c r="K184" s="366"/>
      <c r="L184" s="366"/>
      <c r="M184" s="366"/>
      <c r="N184" s="366"/>
      <c r="O184" s="366"/>
      <c r="P184" s="366"/>
      <c r="Q184" s="366"/>
      <c r="R184" s="366"/>
      <c r="S184" s="366"/>
      <c r="T184" s="366"/>
      <c r="U184" s="366"/>
      <c r="V184" s="366"/>
      <c r="W184" s="366"/>
      <c r="X184" s="366"/>
      <c r="Y184" s="366"/>
      <c r="Z184" s="366"/>
      <c r="AA184" s="366"/>
      <c r="AB184" s="366"/>
      <c r="AC184" s="366"/>
      <c r="AD184" s="366"/>
      <c r="AE184" s="366"/>
      <c r="AF184" s="366"/>
      <c r="AG184" s="366"/>
      <c r="AH184" s="366"/>
      <c r="AI184" s="366"/>
      <c r="AJ184" s="366"/>
      <c r="AK184" s="366"/>
    </row>
    <row r="185" spans="1:37" ht="12.75">
      <c r="A185" s="511">
        <v>68</v>
      </c>
      <c r="B185" s="433" t="s">
        <v>1336</v>
      </c>
      <c r="C185" s="434">
        <v>0.3</v>
      </c>
      <c r="D185" s="435">
        <v>3169111</v>
      </c>
      <c r="E185" s="435">
        <v>3802932</v>
      </c>
      <c r="F185" s="446">
        <v>633821.76</v>
      </c>
      <c r="G185" s="445">
        <v>63382176</v>
      </c>
      <c r="H185" s="510" t="s">
        <v>1508</v>
      </c>
      <c r="I185" s="366"/>
      <c r="J185" s="366"/>
      <c r="K185" s="366"/>
      <c r="L185" s="366"/>
      <c r="M185" s="366"/>
      <c r="N185" s="366"/>
      <c r="O185" s="366"/>
      <c r="P185" s="366"/>
      <c r="Q185" s="366"/>
      <c r="R185" s="366"/>
      <c r="S185" s="366"/>
      <c r="T185" s="366"/>
      <c r="U185" s="366"/>
      <c r="V185" s="366"/>
      <c r="W185" s="366"/>
      <c r="X185" s="366"/>
      <c r="Y185" s="366"/>
      <c r="Z185" s="366"/>
      <c r="AA185" s="366"/>
      <c r="AB185" s="366"/>
      <c r="AC185" s="366"/>
      <c r="AD185" s="366"/>
      <c r="AE185" s="366"/>
      <c r="AF185" s="366"/>
      <c r="AG185" s="366"/>
      <c r="AH185" s="366"/>
      <c r="AI185" s="366"/>
      <c r="AJ185" s="366"/>
      <c r="AK185" s="366"/>
    </row>
    <row r="186" spans="1:37" ht="12.75">
      <c r="A186" s="508">
        <v>69</v>
      </c>
      <c r="B186" s="439" t="s">
        <v>1509</v>
      </c>
      <c r="C186" s="456">
        <v>0.3</v>
      </c>
      <c r="D186" s="440">
        <v>10191594</v>
      </c>
      <c r="E186" s="440">
        <v>13248637</v>
      </c>
      <c r="F186" s="443">
        <v>3057377.7</v>
      </c>
      <c r="G186" s="444">
        <v>305737770</v>
      </c>
      <c r="H186" s="509" t="s">
        <v>1510</v>
      </c>
      <c r="I186" s="366"/>
      <c r="J186" s="366"/>
      <c r="K186" s="366"/>
      <c r="L186" s="366"/>
      <c r="M186" s="366"/>
      <c r="N186" s="366"/>
      <c r="O186" s="366"/>
      <c r="P186" s="366"/>
      <c r="Q186" s="366"/>
      <c r="R186" s="366"/>
      <c r="S186" s="366"/>
      <c r="T186" s="366"/>
      <c r="U186" s="366"/>
      <c r="V186" s="366"/>
      <c r="W186" s="366"/>
      <c r="X186" s="366"/>
      <c r="Y186" s="366"/>
      <c r="Z186" s="366"/>
      <c r="AA186" s="366"/>
      <c r="AB186" s="366"/>
      <c r="AC186" s="366"/>
      <c r="AD186" s="366"/>
      <c r="AE186" s="366"/>
      <c r="AF186" s="366"/>
      <c r="AG186" s="366"/>
      <c r="AH186" s="366"/>
      <c r="AI186" s="366"/>
      <c r="AJ186" s="366"/>
      <c r="AK186" s="366"/>
    </row>
    <row r="187" spans="1:37" ht="12.75">
      <c r="A187" s="511">
        <v>70</v>
      </c>
      <c r="B187" s="433" t="s">
        <v>536</v>
      </c>
      <c r="C187" s="434">
        <v>0.2025</v>
      </c>
      <c r="D187" s="435">
        <v>10004025</v>
      </c>
      <c r="E187" s="435">
        <v>12035765</v>
      </c>
      <c r="F187" s="446">
        <v>2031741</v>
      </c>
      <c r="G187" s="445">
        <v>203174100</v>
      </c>
      <c r="H187" s="510" t="s">
        <v>1510</v>
      </c>
      <c r="I187" s="366"/>
      <c r="J187" s="366"/>
      <c r="K187" s="366"/>
      <c r="L187" s="366"/>
      <c r="M187" s="366"/>
      <c r="N187" s="366"/>
      <c r="O187" s="366"/>
      <c r="P187" s="366"/>
      <c r="Q187" s="366"/>
      <c r="R187" s="366"/>
      <c r="S187" s="366"/>
      <c r="T187" s="366"/>
      <c r="U187" s="366"/>
      <c r="V187" s="366"/>
      <c r="W187" s="366"/>
      <c r="X187" s="366"/>
      <c r="Y187" s="366"/>
      <c r="Z187" s="366"/>
      <c r="AA187" s="366"/>
      <c r="AB187" s="366"/>
      <c r="AC187" s="366"/>
      <c r="AD187" s="366"/>
      <c r="AE187" s="366"/>
      <c r="AF187" s="366"/>
      <c r="AG187" s="366"/>
      <c r="AH187" s="366"/>
      <c r="AI187" s="366"/>
      <c r="AJ187" s="366"/>
      <c r="AK187" s="366"/>
    </row>
    <row r="188" spans="1:37" ht="12.75">
      <c r="A188" s="508">
        <v>71</v>
      </c>
      <c r="B188" s="439" t="s">
        <v>1401</v>
      </c>
      <c r="C188" s="456">
        <v>0.3</v>
      </c>
      <c r="D188" s="440">
        <v>3448501</v>
      </c>
      <c r="E188" s="440">
        <v>4483050</v>
      </c>
      <c r="F188" s="443">
        <v>1034550</v>
      </c>
      <c r="G188" s="444">
        <v>103455000</v>
      </c>
      <c r="H188" s="509" t="s">
        <v>1511</v>
      </c>
      <c r="I188" s="366"/>
      <c r="J188" s="366"/>
      <c r="K188" s="366"/>
      <c r="L188" s="366"/>
      <c r="M188" s="366"/>
      <c r="N188" s="366"/>
      <c r="O188" s="366"/>
      <c r="P188" s="366"/>
      <c r="Q188" s="366"/>
      <c r="R188" s="366"/>
      <c r="S188" s="366"/>
      <c r="T188" s="366"/>
      <c r="U188" s="366"/>
      <c r="V188" s="366"/>
      <c r="W188" s="366"/>
      <c r="X188" s="366"/>
      <c r="Y188" s="366"/>
      <c r="Z188" s="366"/>
      <c r="AA188" s="366"/>
      <c r="AB188" s="366"/>
      <c r="AC188" s="366"/>
      <c r="AD188" s="366"/>
      <c r="AE188" s="366"/>
      <c r="AF188" s="366"/>
      <c r="AG188" s="366"/>
      <c r="AH188" s="366"/>
      <c r="AI188" s="366"/>
      <c r="AJ188" s="366"/>
      <c r="AK188" s="366"/>
    </row>
    <row r="189" spans="1:37" ht="12.75">
      <c r="A189" s="511">
        <v>72</v>
      </c>
      <c r="B189" s="433" t="s">
        <v>1398</v>
      </c>
      <c r="C189" s="434">
        <v>0.6</v>
      </c>
      <c r="D189" s="435">
        <v>200001</v>
      </c>
      <c r="E189" s="435">
        <v>300000</v>
      </c>
      <c r="F189" s="446">
        <v>100000</v>
      </c>
      <c r="G189" s="445">
        <v>10000000</v>
      </c>
      <c r="H189" s="510" t="s">
        <v>1511</v>
      </c>
      <c r="I189" s="366"/>
      <c r="J189" s="366"/>
      <c r="K189" s="366"/>
      <c r="L189" s="366"/>
      <c r="M189" s="366"/>
      <c r="N189" s="366"/>
      <c r="O189" s="366"/>
      <c r="P189" s="366"/>
      <c r="Q189" s="366"/>
      <c r="R189" s="366"/>
      <c r="S189" s="366"/>
      <c r="T189" s="366"/>
      <c r="U189" s="366"/>
      <c r="V189" s="366"/>
      <c r="W189" s="366"/>
      <c r="X189" s="366"/>
      <c r="Y189" s="366"/>
      <c r="Z189" s="366"/>
      <c r="AA189" s="366"/>
      <c r="AB189" s="366"/>
      <c r="AC189" s="366"/>
      <c r="AD189" s="366"/>
      <c r="AE189" s="366"/>
      <c r="AF189" s="366"/>
      <c r="AG189" s="366"/>
      <c r="AH189" s="366"/>
      <c r="AI189" s="366"/>
      <c r="AJ189" s="366"/>
      <c r="AK189" s="366"/>
    </row>
    <row r="190" spans="1:37" ht="12.75">
      <c r="A190" s="512">
        <v>73</v>
      </c>
      <c r="B190" s="463" t="s">
        <v>1512</v>
      </c>
      <c r="C190" s="464">
        <v>0.1</v>
      </c>
      <c r="D190" s="465">
        <v>52652607</v>
      </c>
      <c r="E190" s="465">
        <v>57918130</v>
      </c>
      <c r="F190" s="466">
        <v>5265524</v>
      </c>
      <c r="G190" s="467">
        <v>52655240</v>
      </c>
      <c r="H190" s="513" t="s">
        <v>1513</v>
      </c>
      <c r="I190" s="366"/>
      <c r="J190" s="366"/>
      <c r="K190" s="366"/>
      <c r="L190" s="366"/>
      <c r="M190" s="366"/>
      <c r="N190" s="366"/>
      <c r="O190" s="366"/>
      <c r="P190" s="366"/>
      <c r="Q190" s="366"/>
      <c r="R190" s="366"/>
      <c r="S190" s="366"/>
      <c r="T190" s="366"/>
      <c r="U190" s="366"/>
      <c r="V190" s="366"/>
      <c r="W190" s="366"/>
      <c r="X190" s="366"/>
      <c r="Y190" s="366"/>
      <c r="Z190" s="366"/>
      <c r="AA190" s="366"/>
      <c r="AB190" s="366"/>
      <c r="AC190" s="366"/>
      <c r="AD190" s="366"/>
      <c r="AE190" s="366"/>
      <c r="AF190" s="366"/>
      <c r="AG190" s="366"/>
      <c r="AH190" s="366"/>
      <c r="AI190" s="366"/>
      <c r="AJ190" s="366"/>
      <c r="AK190" s="366"/>
    </row>
    <row r="191" spans="1:37" ht="12.75">
      <c r="A191" s="511">
        <v>74</v>
      </c>
      <c r="B191" s="433" t="s">
        <v>1514</v>
      </c>
      <c r="C191" s="434">
        <v>0.35</v>
      </c>
      <c r="D191" s="435">
        <v>590001</v>
      </c>
      <c r="E191" s="435">
        <v>672600</v>
      </c>
      <c r="F191" s="446">
        <v>82600</v>
      </c>
      <c r="G191" s="445">
        <v>8260000</v>
      </c>
      <c r="H191" s="510" t="s">
        <v>1366</v>
      </c>
      <c r="I191" s="366"/>
      <c r="J191" s="366"/>
      <c r="K191" s="366"/>
      <c r="L191" s="366"/>
      <c r="M191" s="366"/>
      <c r="N191" s="366"/>
      <c r="O191" s="366"/>
      <c r="P191" s="366"/>
      <c r="Q191" s="366"/>
      <c r="R191" s="366"/>
      <c r="S191" s="366"/>
      <c r="T191" s="366"/>
      <c r="U191" s="366"/>
      <c r="V191" s="366"/>
      <c r="W191" s="366"/>
      <c r="X191" s="366"/>
      <c r="Y191" s="366"/>
      <c r="Z191" s="366"/>
      <c r="AA191" s="366"/>
      <c r="AB191" s="366"/>
      <c r="AC191" s="366"/>
      <c r="AD191" s="366"/>
      <c r="AE191" s="366"/>
      <c r="AF191" s="366"/>
      <c r="AG191" s="366"/>
      <c r="AH191" s="366"/>
      <c r="AI191" s="366"/>
      <c r="AJ191" s="366"/>
      <c r="AK191" s="366"/>
    </row>
    <row r="192" spans="1:37" ht="12.75">
      <c r="A192" s="508">
        <v>75</v>
      </c>
      <c r="B192" s="439" t="s">
        <v>1515</v>
      </c>
      <c r="C192" s="456">
        <v>0.1818</v>
      </c>
      <c r="D192" s="440">
        <v>3300001</v>
      </c>
      <c r="E192" s="440">
        <v>3900000</v>
      </c>
      <c r="F192" s="443">
        <v>600000</v>
      </c>
      <c r="G192" s="444">
        <v>60000000</v>
      </c>
      <c r="H192" s="509" t="s">
        <v>1366</v>
      </c>
      <c r="I192" s="366"/>
      <c r="J192" s="366"/>
      <c r="K192" s="366"/>
      <c r="L192" s="366"/>
      <c r="M192" s="366"/>
      <c r="N192" s="366"/>
      <c r="O192" s="366"/>
      <c r="P192" s="366"/>
      <c r="Q192" s="366"/>
      <c r="R192" s="366"/>
      <c r="S192" s="366"/>
      <c r="T192" s="366"/>
      <c r="U192" s="366"/>
      <c r="V192" s="366"/>
      <c r="W192" s="366"/>
      <c r="X192" s="366"/>
      <c r="Y192" s="366"/>
      <c r="Z192" s="366"/>
      <c r="AA192" s="366"/>
      <c r="AB192" s="366"/>
      <c r="AC192" s="366"/>
      <c r="AD192" s="366"/>
      <c r="AE192" s="366"/>
      <c r="AF192" s="366"/>
      <c r="AG192" s="366"/>
      <c r="AH192" s="366"/>
      <c r="AI192" s="366"/>
      <c r="AJ192" s="366"/>
      <c r="AK192" s="366"/>
    </row>
    <row r="193" spans="1:37" ht="12.75">
      <c r="A193" s="511">
        <v>76</v>
      </c>
      <c r="B193" s="433" t="s">
        <v>1516</v>
      </c>
      <c r="C193" s="434">
        <v>0.6</v>
      </c>
      <c r="D193" s="435">
        <v>5098974</v>
      </c>
      <c r="E193" s="435">
        <v>8176683</v>
      </c>
      <c r="F193" s="446">
        <v>3077710</v>
      </c>
      <c r="G193" s="445">
        <v>307771000</v>
      </c>
      <c r="H193" s="510" t="s">
        <v>1366</v>
      </c>
      <c r="I193" s="366"/>
      <c r="J193" s="366"/>
      <c r="K193" s="366"/>
      <c r="L193" s="366"/>
      <c r="M193" s="366"/>
      <c r="N193" s="366"/>
      <c r="O193" s="366"/>
      <c r="P193" s="366"/>
      <c r="Q193" s="366"/>
      <c r="R193" s="366"/>
      <c r="S193" s="366"/>
      <c r="T193" s="366"/>
      <c r="U193" s="366"/>
      <c r="V193" s="366"/>
      <c r="W193" s="366"/>
      <c r="X193" s="366"/>
      <c r="Y193" s="366"/>
      <c r="Z193" s="366"/>
      <c r="AA193" s="366"/>
      <c r="AB193" s="366"/>
      <c r="AC193" s="366"/>
      <c r="AD193" s="366"/>
      <c r="AE193" s="366"/>
      <c r="AF193" s="366"/>
      <c r="AG193" s="366"/>
      <c r="AH193" s="366"/>
      <c r="AI193" s="366"/>
      <c r="AJ193" s="366"/>
      <c r="AK193" s="366"/>
    </row>
    <row r="194" spans="1:37" ht="12.75">
      <c r="A194" s="508">
        <v>77</v>
      </c>
      <c r="B194" s="439" t="s">
        <v>1349</v>
      </c>
      <c r="C194" s="456">
        <v>0.2075</v>
      </c>
      <c r="D194" s="440">
        <v>57968101</v>
      </c>
      <c r="E194" s="440">
        <v>65987000</v>
      </c>
      <c r="F194" s="443">
        <v>8018900</v>
      </c>
      <c r="G194" s="444">
        <v>801890000</v>
      </c>
      <c r="H194" s="509" t="s">
        <v>1366</v>
      </c>
      <c r="I194" s="366"/>
      <c r="J194" s="366"/>
      <c r="K194" s="366"/>
      <c r="L194" s="366"/>
      <c r="M194" s="366"/>
      <c r="N194" s="366"/>
      <c r="O194" s="366"/>
      <c r="P194" s="366"/>
      <c r="Q194" s="366"/>
      <c r="R194" s="366"/>
      <c r="S194" s="366"/>
      <c r="T194" s="366"/>
      <c r="U194" s="366"/>
      <c r="V194" s="366"/>
      <c r="W194" s="366"/>
      <c r="X194" s="366"/>
      <c r="Y194" s="366"/>
      <c r="Z194" s="366"/>
      <c r="AA194" s="366"/>
      <c r="AB194" s="366"/>
      <c r="AC194" s="366"/>
      <c r="AD194" s="366"/>
      <c r="AE194" s="366"/>
      <c r="AF194" s="366"/>
      <c r="AG194" s="366"/>
      <c r="AH194" s="366"/>
      <c r="AI194" s="366"/>
      <c r="AJ194" s="366"/>
      <c r="AK194" s="366"/>
    </row>
    <row r="195" spans="1:37" ht="12.75">
      <c r="A195" s="511">
        <v>78</v>
      </c>
      <c r="B195" s="433" t="s">
        <v>1335</v>
      </c>
      <c r="C195" s="434">
        <v>0.34</v>
      </c>
      <c r="D195" s="435">
        <v>12576492</v>
      </c>
      <c r="E195" s="435">
        <v>15427163</v>
      </c>
      <c r="F195" s="446">
        <v>2850671.35</v>
      </c>
      <c r="G195" s="445">
        <v>285067135</v>
      </c>
      <c r="H195" s="510" t="s">
        <v>1369</v>
      </c>
      <c r="I195" s="366"/>
      <c r="J195" s="366"/>
      <c r="K195" s="366"/>
      <c r="L195" s="366"/>
      <c r="M195" s="366"/>
      <c r="N195" s="366"/>
      <c r="O195" s="366"/>
      <c r="P195" s="366"/>
      <c r="Q195" s="366"/>
      <c r="R195" s="366"/>
      <c r="S195" s="366"/>
      <c r="T195" s="366"/>
      <c r="U195" s="366"/>
      <c r="V195" s="366"/>
      <c r="W195" s="366"/>
      <c r="X195" s="366"/>
      <c r="Y195" s="366"/>
      <c r="Z195" s="366"/>
      <c r="AA195" s="366"/>
      <c r="AB195" s="366"/>
      <c r="AC195" s="366"/>
      <c r="AD195" s="366"/>
      <c r="AE195" s="366"/>
      <c r="AF195" s="366"/>
      <c r="AG195" s="366"/>
      <c r="AH195" s="366"/>
      <c r="AI195" s="366"/>
      <c r="AJ195" s="366"/>
      <c r="AK195" s="366"/>
    </row>
    <row r="196" spans="1:37" ht="12.75">
      <c r="A196" s="508">
        <v>79</v>
      </c>
      <c r="B196" s="439" t="s">
        <v>25</v>
      </c>
      <c r="C196" s="456">
        <v>0.2</v>
      </c>
      <c r="D196" s="440">
        <v>2520001</v>
      </c>
      <c r="E196" s="440">
        <v>3024000</v>
      </c>
      <c r="F196" s="443">
        <v>504000</v>
      </c>
      <c r="G196" s="444">
        <v>50400000</v>
      </c>
      <c r="H196" s="509" t="s">
        <v>1369</v>
      </c>
      <c r="I196" s="366"/>
      <c r="J196" s="366"/>
      <c r="K196" s="366"/>
      <c r="L196" s="366"/>
      <c r="M196" s="366"/>
      <c r="N196" s="366"/>
      <c r="O196" s="366"/>
      <c r="P196" s="366"/>
      <c r="Q196" s="366"/>
      <c r="R196" s="366"/>
      <c r="S196" s="366"/>
      <c r="T196" s="366"/>
      <c r="U196" s="366"/>
      <c r="V196" s="366"/>
      <c r="W196" s="366"/>
      <c r="X196" s="366"/>
      <c r="Y196" s="366"/>
      <c r="Z196" s="366"/>
      <c r="AA196" s="366"/>
      <c r="AB196" s="366"/>
      <c r="AC196" s="366"/>
      <c r="AD196" s="366"/>
      <c r="AE196" s="366"/>
      <c r="AF196" s="366"/>
      <c r="AG196" s="366"/>
      <c r="AH196" s="366"/>
      <c r="AI196" s="366"/>
      <c r="AJ196" s="366"/>
      <c r="AK196" s="366"/>
    </row>
    <row r="197" spans="1:37" ht="12.75">
      <c r="A197" s="511">
        <v>80</v>
      </c>
      <c r="B197" s="433" t="s">
        <v>1517</v>
      </c>
      <c r="C197" s="434">
        <v>0.4</v>
      </c>
      <c r="D197" s="435">
        <v>5957477</v>
      </c>
      <c r="E197" s="435">
        <v>8340707</v>
      </c>
      <c r="F197" s="446">
        <v>2383231</v>
      </c>
      <c r="G197" s="445">
        <v>238323100</v>
      </c>
      <c r="H197" s="510" t="s">
        <v>1369</v>
      </c>
      <c r="I197" s="366"/>
      <c r="J197" s="366"/>
      <c r="K197" s="366"/>
      <c r="L197" s="366"/>
      <c r="M197" s="366"/>
      <c r="N197" s="366"/>
      <c r="O197" s="366"/>
      <c r="P197" s="366"/>
      <c r="Q197" s="366"/>
      <c r="R197" s="366"/>
      <c r="S197" s="366"/>
      <c r="T197" s="366"/>
      <c r="U197" s="366"/>
      <c r="V197" s="366"/>
      <c r="W197" s="366"/>
      <c r="X197" s="366"/>
      <c r="Y197" s="366"/>
      <c r="Z197" s="366"/>
      <c r="AA197" s="366"/>
      <c r="AB197" s="366"/>
      <c r="AC197" s="366"/>
      <c r="AD197" s="366"/>
      <c r="AE197" s="366"/>
      <c r="AF197" s="366"/>
      <c r="AG197" s="366"/>
      <c r="AH197" s="366"/>
      <c r="AI197" s="366"/>
      <c r="AJ197" s="366"/>
      <c r="AK197" s="366"/>
    </row>
    <row r="198" spans="1:37" ht="12.75">
      <c r="A198" s="508">
        <v>81</v>
      </c>
      <c r="B198" s="439" t="s">
        <v>1518</v>
      </c>
      <c r="C198" s="456">
        <v>0.105</v>
      </c>
      <c r="D198" s="440">
        <v>2200001</v>
      </c>
      <c r="E198" s="440">
        <v>2431000</v>
      </c>
      <c r="F198" s="443">
        <v>231000</v>
      </c>
      <c r="G198" s="444">
        <v>23100000</v>
      </c>
      <c r="H198" s="509" t="s">
        <v>1369</v>
      </c>
      <c r="I198" s="366"/>
      <c r="J198" s="366"/>
      <c r="K198" s="366"/>
      <c r="L198" s="366"/>
      <c r="M198" s="366"/>
      <c r="N198" s="366"/>
      <c r="O198" s="366"/>
      <c r="P198" s="366"/>
      <c r="Q198" s="366"/>
      <c r="R198" s="366"/>
      <c r="S198" s="366"/>
      <c r="T198" s="366"/>
      <c r="U198" s="366"/>
      <c r="V198" s="366"/>
      <c r="W198" s="366"/>
      <c r="X198" s="366"/>
      <c r="Y198" s="366"/>
      <c r="Z198" s="366"/>
      <c r="AA198" s="366"/>
      <c r="AB198" s="366"/>
      <c r="AC198" s="366"/>
      <c r="AD198" s="366"/>
      <c r="AE198" s="366"/>
      <c r="AF198" s="366"/>
      <c r="AG198" s="366"/>
      <c r="AH198" s="366"/>
      <c r="AI198" s="366"/>
      <c r="AJ198" s="366"/>
      <c r="AK198" s="366"/>
    </row>
    <row r="199" spans="1:37" ht="12.75">
      <c r="A199" s="511">
        <v>82</v>
      </c>
      <c r="B199" s="433" t="s">
        <v>1519</v>
      </c>
      <c r="C199" s="434">
        <v>0.2</v>
      </c>
      <c r="D199" s="449">
        <v>3737532</v>
      </c>
      <c r="E199" s="449">
        <v>4485038</v>
      </c>
      <c r="F199" s="446">
        <v>747507</v>
      </c>
      <c r="G199" s="445">
        <v>74750700</v>
      </c>
      <c r="H199" s="510" t="s">
        <v>1520</v>
      </c>
      <c r="I199" s="366"/>
      <c r="J199" s="366"/>
      <c r="K199" s="366"/>
      <c r="L199" s="366"/>
      <c r="M199" s="366"/>
      <c r="N199" s="366"/>
      <c r="O199" s="366"/>
      <c r="P199" s="366"/>
      <c r="Q199" s="366"/>
      <c r="R199" s="366"/>
      <c r="S199" s="366"/>
      <c r="T199" s="366"/>
      <c r="U199" s="366"/>
      <c r="V199" s="366"/>
      <c r="W199" s="366"/>
      <c r="X199" s="366"/>
      <c r="Y199" s="366"/>
      <c r="Z199" s="366"/>
      <c r="AA199" s="366"/>
      <c r="AB199" s="366"/>
      <c r="AC199" s="366"/>
      <c r="AD199" s="366"/>
      <c r="AE199" s="366"/>
      <c r="AF199" s="366"/>
      <c r="AG199" s="366"/>
      <c r="AH199" s="366"/>
      <c r="AI199" s="366"/>
      <c r="AJ199" s="366"/>
      <c r="AK199" s="366"/>
    </row>
    <row r="200" spans="1:37" ht="12.75">
      <c r="A200" s="508">
        <v>83</v>
      </c>
      <c r="B200" s="439" t="s">
        <v>1521</v>
      </c>
      <c r="C200" s="456">
        <v>0.5</v>
      </c>
      <c r="D200" s="461">
        <v>2016001</v>
      </c>
      <c r="E200" s="461">
        <v>3024000</v>
      </c>
      <c r="F200" s="443">
        <v>1008000</v>
      </c>
      <c r="G200" s="444">
        <v>100800000</v>
      </c>
      <c r="H200" s="514" t="s">
        <v>1522</v>
      </c>
      <c r="I200" s="366"/>
      <c r="J200" s="366"/>
      <c r="K200" s="366"/>
      <c r="L200" s="366"/>
      <c r="M200" s="366"/>
      <c r="N200" s="366"/>
      <c r="O200" s="366"/>
      <c r="P200" s="366"/>
      <c r="Q200" s="366"/>
      <c r="R200" s="366"/>
      <c r="S200" s="366"/>
      <c r="T200" s="366"/>
      <c r="U200" s="366"/>
      <c r="V200" s="366"/>
      <c r="W200" s="366"/>
      <c r="X200" s="366"/>
      <c r="Y200" s="366"/>
      <c r="Z200" s="366"/>
      <c r="AA200" s="366"/>
      <c r="AB200" s="366"/>
      <c r="AC200" s="366"/>
      <c r="AD200" s="366"/>
      <c r="AE200" s="366"/>
      <c r="AF200" s="366"/>
      <c r="AG200" s="366"/>
      <c r="AH200" s="366"/>
      <c r="AI200" s="366"/>
      <c r="AJ200" s="366"/>
      <c r="AK200" s="366"/>
    </row>
    <row r="201" spans="1:37" ht="12.75">
      <c r="A201" s="511">
        <v>84</v>
      </c>
      <c r="B201" s="433" t="s">
        <v>1160</v>
      </c>
      <c r="C201" s="434">
        <v>0.0845</v>
      </c>
      <c r="D201" s="449">
        <v>3569281</v>
      </c>
      <c r="E201" s="449">
        <v>3870885</v>
      </c>
      <c r="F201" s="446">
        <v>301604.16</v>
      </c>
      <c r="G201" s="445">
        <v>30160415.999999996</v>
      </c>
      <c r="H201" s="510" t="s">
        <v>1374</v>
      </c>
      <c r="I201" s="366"/>
      <c r="J201" s="366"/>
      <c r="K201" s="366"/>
      <c r="L201" s="366"/>
      <c r="M201" s="366"/>
      <c r="N201" s="366"/>
      <c r="O201" s="366"/>
      <c r="P201" s="366"/>
      <c r="Q201" s="366"/>
      <c r="R201" s="366"/>
      <c r="S201" s="366"/>
      <c r="T201" s="366"/>
      <c r="U201" s="366"/>
      <c r="V201" s="366"/>
      <c r="W201" s="366"/>
      <c r="X201" s="366"/>
      <c r="Y201" s="366"/>
      <c r="Z201" s="366"/>
      <c r="AA201" s="366"/>
      <c r="AB201" s="366"/>
      <c r="AC201" s="366"/>
      <c r="AD201" s="366"/>
      <c r="AE201" s="366"/>
      <c r="AF201" s="366"/>
      <c r="AG201" s="366"/>
      <c r="AH201" s="366"/>
      <c r="AI201" s="366"/>
      <c r="AJ201" s="366"/>
      <c r="AK201" s="366"/>
    </row>
    <row r="202" spans="1:37" ht="12.75">
      <c r="A202" s="508">
        <v>85</v>
      </c>
      <c r="B202" s="439" t="s">
        <v>1338</v>
      </c>
      <c r="C202" s="456">
        <v>0.19</v>
      </c>
      <c r="D202" s="461">
        <v>12300231</v>
      </c>
      <c r="E202" s="461">
        <v>13858260</v>
      </c>
      <c r="F202" s="443">
        <v>1558029.04</v>
      </c>
      <c r="G202" s="444">
        <v>155802904</v>
      </c>
      <c r="H202" s="514" t="s">
        <v>1374</v>
      </c>
      <c r="I202" s="366"/>
      <c r="J202" s="366"/>
      <c r="K202" s="366"/>
      <c r="L202" s="366"/>
      <c r="M202" s="366"/>
      <c r="N202" s="366"/>
      <c r="O202" s="366"/>
      <c r="P202" s="366"/>
      <c r="Q202" s="366"/>
      <c r="R202" s="366"/>
      <c r="S202" s="366"/>
      <c r="T202" s="366"/>
      <c r="U202" s="366"/>
      <c r="V202" s="366"/>
      <c r="W202" s="366"/>
      <c r="X202" s="366"/>
      <c r="Y202" s="366"/>
      <c r="Z202" s="366"/>
      <c r="AA202" s="366"/>
      <c r="AB202" s="366"/>
      <c r="AC202" s="366"/>
      <c r="AD202" s="366"/>
      <c r="AE202" s="366"/>
      <c r="AF202" s="366"/>
      <c r="AG202" s="366"/>
      <c r="AH202" s="366"/>
      <c r="AI202" s="366"/>
      <c r="AJ202" s="366"/>
      <c r="AK202" s="366"/>
    </row>
    <row r="203" spans="1:37" ht="12.75">
      <c r="A203" s="511">
        <v>86</v>
      </c>
      <c r="B203" s="433" t="s">
        <v>1523</v>
      </c>
      <c r="C203" s="434">
        <v>0.1</v>
      </c>
      <c r="D203" s="449">
        <v>31344769</v>
      </c>
      <c r="E203" s="449">
        <v>34479245</v>
      </c>
      <c r="F203" s="448">
        <v>3134476.8</v>
      </c>
      <c r="G203" s="445">
        <v>313447680</v>
      </c>
      <c r="H203" s="515" t="s">
        <v>1375</v>
      </c>
      <c r="I203" s="366"/>
      <c r="J203" s="366"/>
      <c r="K203" s="366"/>
      <c r="L203" s="366"/>
      <c r="M203" s="366"/>
      <c r="N203" s="366"/>
      <c r="O203" s="366"/>
      <c r="P203" s="366"/>
      <c r="Q203" s="366"/>
      <c r="R203" s="366"/>
      <c r="S203" s="366"/>
      <c r="T203" s="366"/>
      <c r="U203" s="366"/>
      <c r="V203" s="366"/>
      <c r="W203" s="366"/>
      <c r="X203" s="366"/>
      <c r="Y203" s="366"/>
      <c r="Z203" s="366"/>
      <c r="AA203" s="366"/>
      <c r="AB203" s="366"/>
      <c r="AC203" s="366"/>
      <c r="AD203" s="366"/>
      <c r="AE203" s="366"/>
      <c r="AF203" s="366"/>
      <c r="AG203" s="366"/>
      <c r="AH203" s="366"/>
      <c r="AI203" s="366"/>
      <c r="AJ203" s="366"/>
      <c r="AK203" s="366"/>
    </row>
    <row r="204" spans="1:37" ht="12.75">
      <c r="A204" s="508">
        <v>87</v>
      </c>
      <c r="B204" s="439" t="s">
        <v>1156</v>
      </c>
      <c r="C204" s="456">
        <v>0.17</v>
      </c>
      <c r="D204" s="461">
        <v>3506499</v>
      </c>
      <c r="E204" s="461">
        <v>3944811</v>
      </c>
      <c r="F204" s="443">
        <v>438312.11</v>
      </c>
      <c r="G204" s="444">
        <v>43831211</v>
      </c>
      <c r="H204" s="514" t="s">
        <v>1375</v>
      </c>
      <c r="I204" s="366"/>
      <c r="J204" s="366"/>
      <c r="K204" s="366"/>
      <c r="L204" s="366"/>
      <c r="M204" s="366"/>
      <c r="N204" s="366"/>
      <c r="O204" s="366"/>
      <c r="P204" s="366"/>
      <c r="Q204" s="366"/>
      <c r="R204" s="366"/>
      <c r="S204" s="366"/>
      <c r="T204" s="366"/>
      <c r="U204" s="366"/>
      <c r="V204" s="366"/>
      <c r="W204" s="366"/>
      <c r="X204" s="366"/>
      <c r="Y204" s="366"/>
      <c r="Z204" s="366"/>
      <c r="AA204" s="366"/>
      <c r="AB204" s="366"/>
      <c r="AC204" s="366"/>
      <c r="AD204" s="366"/>
      <c r="AE204" s="366"/>
      <c r="AF204" s="366"/>
      <c r="AG204" s="366"/>
      <c r="AH204" s="366"/>
      <c r="AI204" s="366"/>
      <c r="AJ204" s="366"/>
      <c r="AK204" s="366"/>
    </row>
    <row r="205" spans="1:37" ht="12.75">
      <c r="A205" s="511">
        <v>88</v>
      </c>
      <c r="B205" s="433" t="s">
        <v>1164</v>
      </c>
      <c r="C205" s="434">
        <v>0.25</v>
      </c>
      <c r="D205" s="449">
        <v>1223337</v>
      </c>
      <c r="E205" s="449">
        <v>1529170</v>
      </c>
      <c r="F205" s="448">
        <v>305833.875</v>
      </c>
      <c r="G205" s="445">
        <v>30583387.5</v>
      </c>
      <c r="H205" s="515" t="s">
        <v>1375</v>
      </c>
      <c r="I205" s="366"/>
      <c r="J205" s="366"/>
      <c r="K205" s="366"/>
      <c r="L205" s="366"/>
      <c r="M205" s="366"/>
      <c r="N205" s="366"/>
      <c r="O205" s="366"/>
      <c r="P205" s="366"/>
      <c r="Q205" s="366"/>
      <c r="R205" s="366"/>
      <c r="S205" s="366"/>
      <c r="T205" s="366"/>
      <c r="U205" s="366"/>
      <c r="V205" s="366"/>
      <c r="W205" s="366"/>
      <c r="X205" s="366"/>
      <c r="Y205" s="366"/>
      <c r="Z205" s="366"/>
      <c r="AA205" s="366"/>
      <c r="AB205" s="366"/>
      <c r="AC205" s="366"/>
      <c r="AD205" s="366"/>
      <c r="AE205" s="366"/>
      <c r="AF205" s="366"/>
      <c r="AG205" s="366"/>
      <c r="AH205" s="366"/>
      <c r="AI205" s="366"/>
      <c r="AJ205" s="366"/>
      <c r="AK205" s="366"/>
    </row>
    <row r="206" spans="1:37" ht="12.75">
      <c r="A206" s="508">
        <v>89</v>
      </c>
      <c r="B206" s="439" t="s">
        <v>1524</v>
      </c>
      <c r="C206" s="456">
        <v>0.1</v>
      </c>
      <c r="D206" s="461">
        <v>3107811</v>
      </c>
      <c r="E206" s="461">
        <v>3418591</v>
      </c>
      <c r="F206" s="443">
        <v>310781</v>
      </c>
      <c r="G206" s="444">
        <v>31078100</v>
      </c>
      <c r="H206" s="514" t="s">
        <v>1525</v>
      </c>
      <c r="I206" s="366"/>
      <c r="J206" s="366"/>
      <c r="K206" s="366"/>
      <c r="L206" s="366"/>
      <c r="M206" s="366"/>
      <c r="N206" s="366"/>
      <c r="O206" s="366"/>
      <c r="P206" s="366"/>
      <c r="Q206" s="366"/>
      <c r="R206" s="366"/>
      <c r="S206" s="366"/>
      <c r="T206" s="366"/>
      <c r="U206" s="366"/>
      <c r="V206" s="366"/>
      <c r="W206" s="366"/>
      <c r="X206" s="366"/>
      <c r="Y206" s="366"/>
      <c r="Z206" s="366"/>
      <c r="AA206" s="366"/>
      <c r="AB206" s="366"/>
      <c r="AC206" s="366"/>
      <c r="AD206" s="366"/>
      <c r="AE206" s="366"/>
      <c r="AF206" s="366"/>
      <c r="AG206" s="366"/>
      <c r="AH206" s="366"/>
      <c r="AI206" s="366"/>
      <c r="AJ206" s="366"/>
      <c r="AK206" s="366"/>
    </row>
    <row r="207" spans="1:37" ht="12.75">
      <c r="A207" s="511">
        <v>90</v>
      </c>
      <c r="B207" s="433" t="s">
        <v>1526</v>
      </c>
      <c r="C207" s="434">
        <v>0.206</v>
      </c>
      <c r="D207" s="449">
        <v>9950001</v>
      </c>
      <c r="E207" s="449">
        <v>11999700</v>
      </c>
      <c r="F207" s="448">
        <v>2049700</v>
      </c>
      <c r="G207" s="445">
        <v>204970000</v>
      </c>
      <c r="H207" s="515" t="s">
        <v>1525</v>
      </c>
      <c r="I207" s="366"/>
      <c r="J207" s="366"/>
      <c r="K207" s="366"/>
      <c r="L207" s="366"/>
      <c r="M207" s="366"/>
      <c r="N207" s="366"/>
      <c r="O207" s="366"/>
      <c r="P207" s="366"/>
      <c r="Q207" s="366"/>
      <c r="R207" s="366"/>
      <c r="S207" s="366"/>
      <c r="T207" s="366"/>
      <c r="U207" s="366"/>
      <c r="V207" s="366"/>
      <c r="W207" s="366"/>
      <c r="X207" s="366"/>
      <c r="Y207" s="366"/>
      <c r="Z207" s="366"/>
      <c r="AA207" s="366"/>
      <c r="AB207" s="366"/>
      <c r="AC207" s="366"/>
      <c r="AD207" s="366"/>
      <c r="AE207" s="366"/>
      <c r="AF207" s="366"/>
      <c r="AG207" s="366"/>
      <c r="AH207" s="366"/>
      <c r="AI207" s="366"/>
      <c r="AJ207" s="366"/>
      <c r="AK207" s="366"/>
    </row>
    <row r="208" spans="1:37" ht="12.75">
      <c r="A208" s="508">
        <v>91</v>
      </c>
      <c r="B208" s="439" t="s">
        <v>1355</v>
      </c>
      <c r="C208" s="456">
        <v>0.25</v>
      </c>
      <c r="D208" s="461">
        <v>2970001</v>
      </c>
      <c r="E208" s="461">
        <v>3465000</v>
      </c>
      <c r="F208" s="443">
        <v>495000</v>
      </c>
      <c r="G208" s="444">
        <v>49500000</v>
      </c>
      <c r="H208" s="514" t="s">
        <v>1525</v>
      </c>
      <c r="I208" s="366"/>
      <c r="J208" s="366"/>
      <c r="K208" s="366"/>
      <c r="L208" s="366"/>
      <c r="M208" s="366"/>
      <c r="N208" s="366"/>
      <c r="O208" s="366"/>
      <c r="P208" s="366"/>
      <c r="Q208" s="366"/>
      <c r="R208" s="366"/>
      <c r="S208" s="366"/>
      <c r="T208" s="366"/>
      <c r="U208" s="366"/>
      <c r="V208" s="366"/>
      <c r="W208" s="366"/>
      <c r="X208" s="366"/>
      <c r="Y208" s="366"/>
      <c r="Z208" s="366"/>
      <c r="AA208" s="366"/>
      <c r="AB208" s="366"/>
      <c r="AC208" s="366"/>
      <c r="AD208" s="366"/>
      <c r="AE208" s="366"/>
      <c r="AF208" s="366"/>
      <c r="AG208" s="366"/>
      <c r="AH208" s="366"/>
      <c r="AI208" s="366"/>
      <c r="AJ208" s="366"/>
      <c r="AK208" s="366"/>
    </row>
    <row r="209" spans="1:37" ht="12.75">
      <c r="A209" s="511">
        <v>92</v>
      </c>
      <c r="B209" s="433" t="s">
        <v>1527</v>
      </c>
      <c r="C209" s="434">
        <v>0.15</v>
      </c>
      <c r="D209" s="449">
        <v>3035074</v>
      </c>
      <c r="E209" s="449">
        <v>3490333</v>
      </c>
      <c r="F209" s="448">
        <v>455260</v>
      </c>
      <c r="G209" s="445">
        <v>45526000</v>
      </c>
      <c r="H209" s="515" t="s">
        <v>1380</v>
      </c>
      <c r="I209" s="366"/>
      <c r="J209" s="366"/>
      <c r="K209" s="366"/>
      <c r="L209" s="366"/>
      <c r="M209" s="366"/>
      <c r="N209" s="366"/>
      <c r="O209" s="366"/>
      <c r="P209" s="366"/>
      <c r="Q209" s="366"/>
      <c r="R209" s="366"/>
      <c r="S209" s="366"/>
      <c r="T209" s="366"/>
      <c r="U209" s="366"/>
      <c r="V209" s="366"/>
      <c r="W209" s="366"/>
      <c r="X209" s="366"/>
      <c r="Y209" s="366"/>
      <c r="Z209" s="366"/>
      <c r="AA209" s="366"/>
      <c r="AB209" s="366"/>
      <c r="AC209" s="366"/>
      <c r="AD209" s="366"/>
      <c r="AE209" s="366"/>
      <c r="AF209" s="366"/>
      <c r="AG209" s="366"/>
      <c r="AH209" s="366"/>
      <c r="AI209" s="366"/>
      <c r="AJ209" s="366"/>
      <c r="AK209" s="366"/>
    </row>
    <row r="210" spans="1:37" ht="12.75">
      <c r="A210" s="508">
        <v>93</v>
      </c>
      <c r="B210" s="439" t="s">
        <v>144</v>
      </c>
      <c r="C210" s="456">
        <v>0.22</v>
      </c>
      <c r="D210" s="461">
        <v>4412230</v>
      </c>
      <c r="E210" s="461">
        <v>5382919</v>
      </c>
      <c r="F210" s="443">
        <v>970690</v>
      </c>
      <c r="G210" s="444">
        <v>97069000</v>
      </c>
      <c r="H210" s="514" t="s">
        <v>1380</v>
      </c>
      <c r="I210" s="366"/>
      <c r="J210" s="366"/>
      <c r="K210" s="366"/>
      <c r="L210" s="366"/>
      <c r="M210" s="366"/>
      <c r="N210" s="366"/>
      <c r="O210" s="366"/>
      <c r="P210" s="366"/>
      <c r="Q210" s="366"/>
      <c r="R210" s="366"/>
      <c r="S210" s="366"/>
      <c r="T210" s="366"/>
      <c r="U210" s="366"/>
      <c r="V210" s="366"/>
      <c r="W210" s="366"/>
      <c r="X210" s="366"/>
      <c r="Y210" s="366"/>
      <c r="Z210" s="366"/>
      <c r="AA210" s="366"/>
      <c r="AB210" s="366"/>
      <c r="AC210" s="366"/>
      <c r="AD210" s="366"/>
      <c r="AE210" s="366"/>
      <c r="AF210" s="366"/>
      <c r="AG210" s="366"/>
      <c r="AH210" s="366"/>
      <c r="AI210" s="366"/>
      <c r="AJ210" s="366"/>
      <c r="AK210" s="366"/>
    </row>
    <row r="211" spans="1:37" ht="12.75">
      <c r="A211" s="511">
        <v>94</v>
      </c>
      <c r="B211" s="433" t="s">
        <v>1481</v>
      </c>
      <c r="C211" s="434">
        <v>0.035</v>
      </c>
      <c r="D211" s="449">
        <v>2110001</v>
      </c>
      <c r="E211" s="449">
        <v>2183850</v>
      </c>
      <c r="F211" s="448">
        <v>73850</v>
      </c>
      <c r="G211" s="445">
        <v>7385000</v>
      </c>
      <c r="H211" s="515" t="s">
        <v>1380</v>
      </c>
      <c r="I211" s="366"/>
      <c r="J211" s="366"/>
      <c r="K211" s="366"/>
      <c r="L211" s="366"/>
      <c r="M211" s="366"/>
      <c r="N211" s="366"/>
      <c r="O211" s="366"/>
      <c r="P211" s="366"/>
      <c r="Q211" s="366"/>
      <c r="R211" s="366"/>
      <c r="S211" s="366"/>
      <c r="T211" s="366"/>
      <c r="U211" s="366"/>
      <c r="V211" s="366"/>
      <c r="W211" s="366"/>
      <c r="X211" s="366"/>
      <c r="Y211" s="366"/>
      <c r="Z211" s="366"/>
      <c r="AA211" s="366"/>
      <c r="AB211" s="366"/>
      <c r="AC211" s="366"/>
      <c r="AD211" s="366"/>
      <c r="AE211" s="366"/>
      <c r="AF211" s="366"/>
      <c r="AG211" s="366"/>
      <c r="AH211" s="366"/>
      <c r="AI211" s="366"/>
      <c r="AJ211" s="366"/>
      <c r="AK211" s="366"/>
    </row>
    <row r="212" spans="1:37" ht="12.75">
      <c r="A212" s="508">
        <v>95</v>
      </c>
      <c r="B212" s="439" t="s">
        <v>1352</v>
      </c>
      <c r="C212" s="456">
        <v>0.24</v>
      </c>
      <c r="D212" s="461">
        <v>750001</v>
      </c>
      <c r="E212" s="461">
        <v>840000</v>
      </c>
      <c r="F212" s="450">
        <v>90000</v>
      </c>
      <c r="G212" s="444">
        <v>9000000</v>
      </c>
      <c r="H212" s="514" t="s">
        <v>1380</v>
      </c>
      <c r="I212" s="366"/>
      <c r="J212" s="366"/>
      <c r="K212" s="366"/>
      <c r="L212" s="366"/>
      <c r="M212" s="366"/>
      <c r="N212" s="366"/>
      <c r="O212" s="366"/>
      <c r="P212" s="366"/>
      <c r="Q212" s="366"/>
      <c r="R212" s="366"/>
      <c r="S212" s="366"/>
      <c r="T212" s="366"/>
      <c r="U212" s="366"/>
      <c r="V212" s="366"/>
      <c r="W212" s="366"/>
      <c r="X212" s="366"/>
      <c r="Y212" s="366"/>
      <c r="Z212" s="366"/>
      <c r="AA212" s="366"/>
      <c r="AB212" s="366"/>
      <c r="AC212" s="366"/>
      <c r="AD212" s="366"/>
      <c r="AE212" s="366"/>
      <c r="AF212" s="366"/>
      <c r="AG212" s="366"/>
      <c r="AH212" s="366"/>
      <c r="AI212" s="366"/>
      <c r="AJ212" s="366"/>
      <c r="AK212" s="366"/>
    </row>
    <row r="213" spans="1:37" ht="12.75">
      <c r="A213" s="511">
        <v>96</v>
      </c>
      <c r="B213" s="452" t="s">
        <v>1151</v>
      </c>
      <c r="C213" s="453">
        <v>0.117</v>
      </c>
      <c r="D213" s="455">
        <v>9870265</v>
      </c>
      <c r="E213" s="455">
        <v>11043172</v>
      </c>
      <c r="F213" s="448">
        <v>1172907.6</v>
      </c>
      <c r="G213" s="445">
        <v>117290760.00000001</v>
      </c>
      <c r="H213" s="515" t="s">
        <v>1306</v>
      </c>
      <c r="I213" s="366"/>
      <c r="J213" s="366"/>
      <c r="K213" s="366"/>
      <c r="L213" s="366"/>
      <c r="M213" s="366"/>
      <c r="N213" s="366"/>
      <c r="O213" s="366"/>
      <c r="P213" s="366"/>
      <c r="Q213" s="366"/>
      <c r="R213" s="366"/>
      <c r="S213" s="366"/>
      <c r="T213" s="366"/>
      <c r="U213" s="366"/>
      <c r="V213" s="366"/>
      <c r="W213" s="366"/>
      <c r="X213" s="366"/>
      <c r="Y213" s="366"/>
      <c r="Z213" s="366"/>
      <c r="AA213" s="366"/>
      <c r="AB213" s="366"/>
      <c r="AC213" s="366"/>
      <c r="AD213" s="366"/>
      <c r="AE213" s="366"/>
      <c r="AF213" s="366"/>
      <c r="AG213" s="366"/>
      <c r="AH213" s="366"/>
      <c r="AI213" s="366"/>
      <c r="AJ213" s="366"/>
      <c r="AK213" s="366"/>
    </row>
    <row r="214" spans="1:37" ht="12.75">
      <c r="A214" s="508">
        <v>97</v>
      </c>
      <c r="B214" s="439" t="s">
        <v>1528</v>
      </c>
      <c r="C214" s="456">
        <v>0.25</v>
      </c>
      <c r="D214" s="461">
        <v>4098601</v>
      </c>
      <c r="E214" s="461">
        <v>5123250</v>
      </c>
      <c r="F214" s="450">
        <v>1024650</v>
      </c>
      <c r="G214" s="444">
        <v>102465000</v>
      </c>
      <c r="H214" s="514" t="s">
        <v>1306</v>
      </c>
      <c r="I214" s="366"/>
      <c r="J214" s="366"/>
      <c r="K214" s="366"/>
      <c r="L214" s="366"/>
      <c r="M214" s="366"/>
      <c r="N214" s="366"/>
      <c r="O214" s="366"/>
      <c r="P214" s="366"/>
      <c r="Q214" s="366"/>
      <c r="R214" s="366"/>
      <c r="S214" s="366"/>
      <c r="T214" s="366"/>
      <c r="U214" s="366"/>
      <c r="V214" s="366"/>
      <c r="W214" s="366"/>
      <c r="X214" s="366"/>
      <c r="Y214" s="366"/>
      <c r="Z214" s="366"/>
      <c r="AA214" s="366"/>
      <c r="AB214" s="366"/>
      <c r="AC214" s="366"/>
      <c r="AD214" s="366"/>
      <c r="AE214" s="366"/>
      <c r="AF214" s="366"/>
      <c r="AG214" s="366"/>
      <c r="AH214" s="366"/>
      <c r="AI214" s="366"/>
      <c r="AJ214" s="366"/>
      <c r="AK214" s="366"/>
    </row>
    <row r="215" spans="1:37" ht="12.75">
      <c r="A215" s="511">
        <v>98</v>
      </c>
      <c r="B215" s="452" t="s">
        <v>1350</v>
      </c>
      <c r="C215" s="453">
        <v>0.14</v>
      </c>
      <c r="D215" s="455">
        <v>6892876</v>
      </c>
      <c r="E215" s="455">
        <v>7243785</v>
      </c>
      <c r="F215" s="448">
        <v>350910</v>
      </c>
      <c r="G215" s="445">
        <v>35091000</v>
      </c>
      <c r="H215" s="515" t="s">
        <v>1306</v>
      </c>
      <c r="I215" s="366"/>
      <c r="J215" s="366"/>
      <c r="K215" s="366"/>
      <c r="L215" s="366"/>
      <c r="M215" s="366"/>
      <c r="N215" s="366"/>
      <c r="O215" s="366"/>
      <c r="P215" s="366"/>
      <c r="Q215" s="366"/>
      <c r="R215" s="366"/>
      <c r="S215" s="366"/>
      <c r="T215" s="366"/>
      <c r="U215" s="366"/>
      <c r="V215" s="366"/>
      <c r="W215" s="366"/>
      <c r="X215" s="366"/>
      <c r="Y215" s="366"/>
      <c r="Z215" s="366"/>
      <c r="AA215" s="366"/>
      <c r="AB215" s="366"/>
      <c r="AC215" s="366"/>
      <c r="AD215" s="366"/>
      <c r="AE215" s="366"/>
      <c r="AF215" s="366"/>
      <c r="AG215" s="366"/>
      <c r="AH215" s="366"/>
      <c r="AI215" s="366"/>
      <c r="AJ215" s="366"/>
      <c r="AK215" s="366"/>
    </row>
    <row r="216" spans="1:37" ht="12.75">
      <c r="A216" s="508">
        <v>99</v>
      </c>
      <c r="B216" s="439" t="s">
        <v>1389</v>
      </c>
      <c r="C216" s="456">
        <v>0.2</v>
      </c>
      <c r="D216" s="461">
        <v>10805116</v>
      </c>
      <c r="E216" s="461">
        <v>12966139</v>
      </c>
      <c r="F216" s="451">
        <v>2161024</v>
      </c>
      <c r="G216" s="444">
        <v>216102400</v>
      </c>
      <c r="H216" s="514" t="s">
        <v>1311</v>
      </c>
      <c r="I216" s="366"/>
      <c r="J216" s="366"/>
      <c r="K216" s="366"/>
      <c r="L216" s="366"/>
      <c r="M216" s="366"/>
      <c r="N216" s="366"/>
      <c r="O216" s="366"/>
      <c r="P216" s="366"/>
      <c r="Q216" s="366"/>
      <c r="R216" s="366"/>
      <c r="S216" s="366"/>
      <c r="T216" s="366"/>
      <c r="U216" s="366"/>
      <c r="V216" s="366"/>
      <c r="W216" s="366"/>
      <c r="X216" s="366"/>
      <c r="Y216" s="366"/>
      <c r="Z216" s="366"/>
      <c r="AA216" s="366"/>
      <c r="AB216" s="366"/>
      <c r="AC216" s="366"/>
      <c r="AD216" s="366"/>
      <c r="AE216" s="366"/>
      <c r="AF216" s="366"/>
      <c r="AG216" s="366"/>
      <c r="AH216" s="366"/>
      <c r="AI216" s="366"/>
      <c r="AJ216" s="366"/>
      <c r="AK216" s="366"/>
    </row>
    <row r="217" spans="1:37" ht="12.75">
      <c r="A217" s="511">
        <v>100</v>
      </c>
      <c r="B217" s="452" t="s">
        <v>1357</v>
      </c>
      <c r="C217" s="453">
        <v>0.14</v>
      </c>
      <c r="D217" s="455">
        <v>13216323</v>
      </c>
      <c r="E217" s="455">
        <v>14449846</v>
      </c>
      <c r="F217" s="448">
        <v>1233523.31</v>
      </c>
      <c r="G217" s="445">
        <v>123352331</v>
      </c>
      <c r="H217" s="515" t="s">
        <v>1311</v>
      </c>
      <c r="I217" s="366"/>
      <c r="J217" s="366"/>
      <c r="K217" s="366"/>
      <c r="L217" s="366"/>
      <c r="M217" s="366"/>
      <c r="N217" s="366"/>
      <c r="O217" s="366"/>
      <c r="P217" s="366"/>
      <c r="Q217" s="366"/>
      <c r="R217" s="366"/>
      <c r="S217" s="366"/>
      <c r="T217" s="366"/>
      <c r="U217" s="366"/>
      <c r="V217" s="366"/>
      <c r="W217" s="366"/>
      <c r="X217" s="366"/>
      <c r="Y217" s="366"/>
      <c r="Z217" s="366"/>
      <c r="AA217" s="366"/>
      <c r="AB217" s="366"/>
      <c r="AC217" s="366"/>
      <c r="AD217" s="366"/>
      <c r="AE217" s="366"/>
      <c r="AF217" s="366"/>
      <c r="AG217" s="366"/>
      <c r="AH217" s="366"/>
      <c r="AI217" s="366"/>
      <c r="AJ217" s="366"/>
      <c r="AK217" s="366"/>
    </row>
    <row r="218" spans="1:37" ht="12.75">
      <c r="A218" s="508">
        <v>101</v>
      </c>
      <c r="B218" s="439" t="s">
        <v>1529</v>
      </c>
      <c r="C218" s="456">
        <v>0.1</v>
      </c>
      <c r="D218" s="461">
        <v>1100001</v>
      </c>
      <c r="E218" s="461">
        <v>1210000</v>
      </c>
      <c r="F218" s="451">
        <v>110000</v>
      </c>
      <c r="G218" s="444">
        <v>11000000</v>
      </c>
      <c r="H218" s="514" t="s">
        <v>1311</v>
      </c>
      <c r="I218" s="366"/>
      <c r="J218" s="366"/>
      <c r="K218" s="366"/>
      <c r="L218" s="366"/>
      <c r="M218" s="366"/>
      <c r="N218" s="366"/>
      <c r="O218" s="366"/>
      <c r="P218" s="366"/>
      <c r="Q218" s="366"/>
      <c r="R218" s="366"/>
      <c r="S218" s="366"/>
      <c r="T218" s="366"/>
      <c r="U218" s="366"/>
      <c r="V218" s="366"/>
      <c r="W218" s="366"/>
      <c r="X218" s="366"/>
      <c r="Y218" s="366"/>
      <c r="Z218" s="366"/>
      <c r="AA218" s="366"/>
      <c r="AB218" s="366"/>
      <c r="AC218" s="366"/>
      <c r="AD218" s="366"/>
      <c r="AE218" s="366"/>
      <c r="AF218" s="366"/>
      <c r="AG218" s="366"/>
      <c r="AH218" s="366"/>
      <c r="AI218" s="366"/>
      <c r="AJ218" s="366"/>
      <c r="AK218" s="366"/>
    </row>
    <row r="219" spans="1:37" ht="12.75">
      <c r="A219" s="511">
        <v>102</v>
      </c>
      <c r="B219" s="433" t="s">
        <v>1530</v>
      </c>
      <c r="C219" s="434">
        <v>0.185</v>
      </c>
      <c r="D219" s="449">
        <v>4253580</v>
      </c>
      <c r="E219" s="449">
        <v>5040492</v>
      </c>
      <c r="F219" s="448">
        <v>786912.06</v>
      </c>
      <c r="G219" s="445">
        <v>78691206</v>
      </c>
      <c r="H219" s="515" t="s">
        <v>1531</v>
      </c>
      <c r="I219" s="366"/>
      <c r="J219" s="366"/>
      <c r="K219" s="366"/>
      <c r="L219" s="366"/>
      <c r="M219" s="366"/>
      <c r="N219" s="366"/>
      <c r="O219" s="366"/>
      <c r="P219" s="366"/>
      <c r="Q219" s="366"/>
      <c r="R219" s="366"/>
      <c r="S219" s="366"/>
      <c r="T219" s="366"/>
      <c r="U219" s="366"/>
      <c r="V219" s="366"/>
      <c r="W219" s="366"/>
      <c r="X219" s="366"/>
      <c r="Y219" s="366"/>
      <c r="Z219" s="366"/>
      <c r="AA219" s="366"/>
      <c r="AB219" s="366"/>
      <c r="AC219" s="366"/>
      <c r="AD219" s="366"/>
      <c r="AE219" s="366"/>
      <c r="AF219" s="366"/>
      <c r="AG219" s="366"/>
      <c r="AH219" s="366"/>
      <c r="AI219" s="366"/>
      <c r="AJ219" s="366"/>
      <c r="AK219" s="366"/>
    </row>
    <row r="220" spans="1:37" ht="12.75">
      <c r="A220" s="508">
        <v>103</v>
      </c>
      <c r="B220" s="439" t="s">
        <v>1532</v>
      </c>
      <c r="C220" s="456">
        <v>0.15</v>
      </c>
      <c r="D220" s="461">
        <v>1400001</v>
      </c>
      <c r="E220" s="461">
        <v>1610000</v>
      </c>
      <c r="F220" s="451">
        <v>210000</v>
      </c>
      <c r="G220" s="444">
        <v>21000000</v>
      </c>
      <c r="H220" s="514" t="s">
        <v>1531</v>
      </c>
      <c r="I220" s="366"/>
      <c r="J220" s="366"/>
      <c r="K220" s="366"/>
      <c r="L220" s="366"/>
      <c r="M220" s="366"/>
      <c r="N220" s="366"/>
      <c r="O220" s="366"/>
      <c r="P220" s="366"/>
      <c r="Q220" s="366"/>
      <c r="R220" s="366"/>
      <c r="S220" s="366"/>
      <c r="T220" s="366"/>
      <c r="U220" s="366"/>
      <c r="V220" s="366"/>
      <c r="W220" s="366"/>
      <c r="X220" s="366"/>
      <c r="Y220" s="366"/>
      <c r="Z220" s="366"/>
      <c r="AA220" s="366"/>
      <c r="AB220" s="366"/>
      <c r="AC220" s="366"/>
      <c r="AD220" s="366"/>
      <c r="AE220" s="366"/>
      <c r="AF220" s="366"/>
      <c r="AG220" s="366"/>
      <c r="AH220" s="366"/>
      <c r="AI220" s="366"/>
      <c r="AJ220" s="366"/>
      <c r="AK220" s="366"/>
    </row>
    <row r="221" spans="1:37" ht="12.75">
      <c r="A221" s="511">
        <v>104</v>
      </c>
      <c r="B221" s="433" t="s">
        <v>1533</v>
      </c>
      <c r="C221" s="434">
        <v>0.07</v>
      </c>
      <c r="D221" s="449">
        <v>16921158</v>
      </c>
      <c r="E221" s="449">
        <v>18105720</v>
      </c>
      <c r="F221" s="448">
        <v>1184563</v>
      </c>
      <c r="G221" s="445">
        <v>118456300</v>
      </c>
      <c r="H221" s="515" t="s">
        <v>1531</v>
      </c>
      <c r="I221" s="366"/>
      <c r="J221" s="366"/>
      <c r="K221" s="366"/>
      <c r="L221" s="366"/>
      <c r="M221" s="366"/>
      <c r="N221" s="366"/>
      <c r="O221" s="366"/>
      <c r="P221" s="366"/>
      <c r="Q221" s="366"/>
      <c r="R221" s="366"/>
      <c r="S221" s="366"/>
      <c r="T221" s="366"/>
      <c r="U221" s="366"/>
      <c r="V221" s="366"/>
      <c r="W221" s="366"/>
      <c r="X221" s="366"/>
      <c r="Y221" s="366"/>
      <c r="Z221" s="366"/>
      <c r="AA221" s="366"/>
      <c r="AB221" s="366"/>
      <c r="AC221" s="366"/>
      <c r="AD221" s="366"/>
      <c r="AE221" s="366"/>
      <c r="AF221" s="366"/>
      <c r="AG221" s="366"/>
      <c r="AH221" s="366"/>
      <c r="AI221" s="366"/>
      <c r="AJ221" s="366"/>
      <c r="AK221" s="366"/>
    </row>
    <row r="222" spans="1:37" ht="12.75">
      <c r="A222" s="508">
        <v>105</v>
      </c>
      <c r="B222" s="439" t="s">
        <v>1534</v>
      </c>
      <c r="C222" s="456">
        <v>0.118</v>
      </c>
      <c r="D222" s="461">
        <v>1006251</v>
      </c>
      <c r="E222" s="461">
        <v>1124988</v>
      </c>
      <c r="F222" s="451">
        <v>118738</v>
      </c>
      <c r="G222" s="444">
        <v>11873800</v>
      </c>
      <c r="H222" s="514" t="s">
        <v>1531</v>
      </c>
      <c r="I222" s="366"/>
      <c r="J222" s="366"/>
      <c r="K222" s="366"/>
      <c r="L222" s="366"/>
      <c r="M222" s="366"/>
      <c r="N222" s="366"/>
      <c r="O222" s="366"/>
      <c r="P222" s="366"/>
      <c r="Q222" s="366"/>
      <c r="R222" s="366"/>
      <c r="S222" s="366"/>
      <c r="T222" s="366"/>
      <c r="U222" s="366"/>
      <c r="V222" s="366"/>
      <c r="W222" s="366"/>
      <c r="X222" s="366"/>
      <c r="Y222" s="366"/>
      <c r="Z222" s="366"/>
      <c r="AA222" s="366"/>
      <c r="AB222" s="366"/>
      <c r="AC222" s="366"/>
      <c r="AD222" s="366"/>
      <c r="AE222" s="366"/>
      <c r="AF222" s="366"/>
      <c r="AG222" s="366"/>
      <c r="AH222" s="366"/>
      <c r="AI222" s="366"/>
      <c r="AJ222" s="366"/>
      <c r="AK222" s="366"/>
    </row>
    <row r="223" spans="1:37" ht="12.75">
      <c r="A223" s="511">
        <v>106</v>
      </c>
      <c r="B223" s="433" t="s">
        <v>1535</v>
      </c>
      <c r="C223" s="434">
        <v>0.2</v>
      </c>
      <c r="D223" s="449">
        <v>540001</v>
      </c>
      <c r="E223" s="449">
        <v>648000</v>
      </c>
      <c r="F223" s="448">
        <v>108000</v>
      </c>
      <c r="G223" s="445">
        <v>10800000</v>
      </c>
      <c r="H223" s="515" t="s">
        <v>1384</v>
      </c>
      <c r="I223" s="366"/>
      <c r="J223" s="366"/>
      <c r="K223" s="366"/>
      <c r="L223" s="366"/>
      <c r="M223" s="366"/>
      <c r="N223" s="366"/>
      <c r="O223" s="366"/>
      <c r="P223" s="366"/>
      <c r="Q223" s="366"/>
      <c r="R223" s="366"/>
      <c r="S223" s="366"/>
      <c r="T223" s="366"/>
      <c r="U223" s="366"/>
      <c r="V223" s="366"/>
      <c r="W223" s="366"/>
      <c r="X223" s="366"/>
      <c r="Y223" s="366"/>
      <c r="Z223" s="366"/>
      <c r="AA223" s="366"/>
      <c r="AB223" s="366"/>
      <c r="AC223" s="366"/>
      <c r="AD223" s="366"/>
      <c r="AE223" s="366"/>
      <c r="AF223" s="366"/>
      <c r="AG223" s="366"/>
      <c r="AH223" s="366"/>
      <c r="AI223" s="366"/>
      <c r="AJ223" s="366"/>
      <c r="AK223" s="366"/>
    </row>
    <row r="224" spans="1:37" ht="12.75">
      <c r="A224" s="508">
        <v>107</v>
      </c>
      <c r="B224" s="439" t="s">
        <v>1536</v>
      </c>
      <c r="C224" s="456">
        <v>0.1</v>
      </c>
      <c r="D224" s="461">
        <v>2000001</v>
      </c>
      <c r="E224" s="461">
        <v>2200000</v>
      </c>
      <c r="F224" s="451">
        <v>200000</v>
      </c>
      <c r="G224" s="444">
        <v>20000000</v>
      </c>
      <c r="H224" s="514" t="s">
        <v>1384</v>
      </c>
      <c r="I224" s="366"/>
      <c r="J224" s="366"/>
      <c r="K224" s="366"/>
      <c r="L224" s="366"/>
      <c r="M224" s="366"/>
      <c r="N224" s="366"/>
      <c r="O224" s="366"/>
      <c r="P224" s="366"/>
      <c r="Q224" s="366"/>
      <c r="R224" s="366"/>
      <c r="S224" s="366"/>
      <c r="T224" s="366"/>
      <c r="U224" s="366"/>
      <c r="V224" s="366"/>
      <c r="W224" s="366"/>
      <c r="X224" s="366"/>
      <c r="Y224" s="366"/>
      <c r="Z224" s="366"/>
      <c r="AA224" s="366"/>
      <c r="AB224" s="366"/>
      <c r="AC224" s="366"/>
      <c r="AD224" s="366"/>
      <c r="AE224" s="366"/>
      <c r="AF224" s="366"/>
      <c r="AG224" s="366"/>
      <c r="AH224" s="366"/>
      <c r="AI224" s="366"/>
      <c r="AJ224" s="366"/>
      <c r="AK224" s="366"/>
    </row>
    <row r="225" spans="1:37" ht="12.75">
      <c r="A225" s="511">
        <v>108</v>
      </c>
      <c r="B225" s="433" t="s">
        <v>1354</v>
      </c>
      <c r="C225" s="434">
        <v>0.11</v>
      </c>
      <c r="D225" s="449">
        <v>2000001</v>
      </c>
      <c r="E225" s="449">
        <v>2110000</v>
      </c>
      <c r="F225" s="448">
        <v>110000</v>
      </c>
      <c r="G225" s="445">
        <v>11000000</v>
      </c>
      <c r="H225" s="515" t="s">
        <v>1384</v>
      </c>
      <c r="I225" s="366"/>
      <c r="J225" s="366"/>
      <c r="K225" s="366"/>
      <c r="L225" s="366"/>
      <c r="M225" s="366"/>
      <c r="N225" s="366"/>
      <c r="O225" s="366"/>
      <c r="P225" s="366"/>
      <c r="Q225" s="366"/>
      <c r="R225" s="366"/>
      <c r="S225" s="366"/>
      <c r="T225" s="366"/>
      <c r="U225" s="366"/>
      <c r="V225" s="366"/>
      <c r="W225" s="366"/>
      <c r="X225" s="366"/>
      <c r="Y225" s="366"/>
      <c r="Z225" s="366"/>
      <c r="AA225" s="366"/>
      <c r="AB225" s="366"/>
      <c r="AC225" s="366"/>
      <c r="AD225" s="366"/>
      <c r="AE225" s="366"/>
      <c r="AF225" s="366"/>
      <c r="AG225" s="366"/>
      <c r="AH225" s="366"/>
      <c r="AI225" s="366"/>
      <c r="AJ225" s="366"/>
      <c r="AK225" s="366"/>
    </row>
    <row r="226" spans="1:37" ht="12.75">
      <c r="A226" s="508">
        <v>109</v>
      </c>
      <c r="B226" s="439" t="s">
        <v>539</v>
      </c>
      <c r="C226" s="456">
        <v>0.19</v>
      </c>
      <c r="D226" s="461">
        <v>54300626</v>
      </c>
      <c r="E226" s="461">
        <v>64617744</v>
      </c>
      <c r="F226" s="451">
        <v>10317118.68</v>
      </c>
      <c r="G226" s="444">
        <v>1031711868</v>
      </c>
      <c r="H226" s="514" t="s">
        <v>1384</v>
      </c>
      <c r="I226" s="366"/>
      <c r="J226" s="366"/>
      <c r="K226" s="366"/>
      <c r="L226" s="366"/>
      <c r="M226" s="366"/>
      <c r="N226" s="366"/>
      <c r="O226" s="366"/>
      <c r="P226" s="366"/>
      <c r="Q226" s="366"/>
      <c r="R226" s="366"/>
      <c r="S226" s="366"/>
      <c r="T226" s="366"/>
      <c r="U226" s="366"/>
      <c r="V226" s="366"/>
      <c r="W226" s="366"/>
      <c r="X226" s="366"/>
      <c r="Y226" s="366"/>
      <c r="Z226" s="366"/>
      <c r="AA226" s="366"/>
      <c r="AB226" s="366"/>
      <c r="AC226" s="366"/>
      <c r="AD226" s="366"/>
      <c r="AE226" s="366"/>
      <c r="AF226" s="366"/>
      <c r="AG226" s="366"/>
      <c r="AH226" s="366"/>
      <c r="AI226" s="366"/>
      <c r="AJ226" s="366"/>
      <c r="AK226" s="366"/>
    </row>
    <row r="227" spans="1:37" ht="12.75">
      <c r="A227" s="511">
        <v>110</v>
      </c>
      <c r="B227" s="433" t="s">
        <v>1537</v>
      </c>
      <c r="C227" s="434">
        <v>0.18</v>
      </c>
      <c r="D227" s="449">
        <v>2752944</v>
      </c>
      <c r="E227" s="449">
        <v>3083297</v>
      </c>
      <c r="F227" s="448">
        <v>330354</v>
      </c>
      <c r="G227" s="445">
        <v>33035400</v>
      </c>
      <c r="H227" s="515" t="s">
        <v>1384</v>
      </c>
      <c r="I227" s="366"/>
      <c r="J227" s="366"/>
      <c r="K227" s="366"/>
      <c r="L227" s="366"/>
      <c r="M227" s="366"/>
      <c r="N227" s="366"/>
      <c r="O227" s="366"/>
      <c r="P227" s="366"/>
      <c r="Q227" s="366"/>
      <c r="R227" s="366"/>
      <c r="S227" s="366"/>
      <c r="T227" s="366"/>
      <c r="U227" s="366"/>
      <c r="V227" s="366"/>
      <c r="W227" s="366"/>
      <c r="X227" s="366"/>
      <c r="Y227" s="366"/>
      <c r="Z227" s="366"/>
      <c r="AA227" s="366"/>
      <c r="AB227" s="366"/>
      <c r="AC227" s="366"/>
      <c r="AD227" s="366"/>
      <c r="AE227" s="366"/>
      <c r="AF227" s="366"/>
      <c r="AG227" s="366"/>
      <c r="AH227" s="366"/>
      <c r="AI227" s="366"/>
      <c r="AJ227" s="366"/>
      <c r="AK227" s="366"/>
    </row>
    <row r="228" spans="1:37" ht="12.75">
      <c r="A228" s="508">
        <v>111</v>
      </c>
      <c r="B228" s="439" t="s">
        <v>27</v>
      </c>
      <c r="C228" s="456">
        <v>0.28</v>
      </c>
      <c r="D228" s="461">
        <v>39491355</v>
      </c>
      <c r="E228" s="461">
        <v>50380626</v>
      </c>
      <c r="F228" s="451">
        <v>10889272</v>
      </c>
      <c r="G228" s="444">
        <v>1088927200</v>
      </c>
      <c r="H228" s="514" t="s">
        <v>1384</v>
      </c>
      <c r="I228" s="366"/>
      <c r="J228" s="366"/>
      <c r="K228" s="366"/>
      <c r="L228" s="366"/>
      <c r="M228" s="366"/>
      <c r="N228" s="366"/>
      <c r="O228" s="366"/>
      <c r="P228" s="366"/>
      <c r="Q228" s="366"/>
      <c r="R228" s="366"/>
      <c r="S228" s="366"/>
      <c r="T228" s="366"/>
      <c r="U228" s="366"/>
      <c r="V228" s="366"/>
      <c r="W228" s="366"/>
      <c r="X228" s="366"/>
      <c r="Y228" s="366"/>
      <c r="Z228" s="366"/>
      <c r="AA228" s="366"/>
      <c r="AB228" s="366"/>
      <c r="AC228" s="366"/>
      <c r="AD228" s="366"/>
      <c r="AE228" s="366"/>
      <c r="AF228" s="366"/>
      <c r="AG228" s="366"/>
      <c r="AH228" s="366"/>
      <c r="AI228" s="366"/>
      <c r="AJ228" s="366"/>
      <c r="AK228" s="366"/>
    </row>
    <row r="229" spans="1:37" ht="12.75">
      <c r="A229" s="511">
        <v>112</v>
      </c>
      <c r="B229" s="433" t="s">
        <v>1416</v>
      </c>
      <c r="C229" s="434">
        <v>0.145</v>
      </c>
      <c r="D229" s="449">
        <v>2271401</v>
      </c>
      <c r="E229" s="449">
        <v>2600753</v>
      </c>
      <c r="F229" s="448">
        <v>329353</v>
      </c>
      <c r="G229" s="445">
        <v>32935300</v>
      </c>
      <c r="H229" s="515" t="s">
        <v>1538</v>
      </c>
      <c r="I229" s="366"/>
      <c r="J229" s="366"/>
      <c r="K229" s="366"/>
      <c r="L229" s="366"/>
      <c r="M229" s="366"/>
      <c r="N229" s="366"/>
      <c r="O229" s="366"/>
      <c r="P229" s="366"/>
      <c r="Q229" s="366"/>
      <c r="R229" s="366"/>
      <c r="S229" s="366"/>
      <c r="T229" s="366"/>
      <c r="U229" s="366"/>
      <c r="V229" s="366"/>
      <c r="W229" s="366"/>
      <c r="X229" s="366"/>
      <c r="Y229" s="366"/>
      <c r="Z229" s="366"/>
      <c r="AA229" s="366"/>
      <c r="AB229" s="366"/>
      <c r="AC229" s="366"/>
      <c r="AD229" s="366"/>
      <c r="AE229" s="366"/>
      <c r="AF229" s="366"/>
      <c r="AG229" s="366"/>
      <c r="AH229" s="366"/>
      <c r="AI229" s="366"/>
      <c r="AJ229" s="366"/>
      <c r="AK229" s="366"/>
    </row>
    <row r="230" spans="1:37" ht="12.75">
      <c r="A230" s="508">
        <v>113</v>
      </c>
      <c r="B230" s="439" t="s">
        <v>1360</v>
      </c>
      <c r="C230" s="456">
        <v>0.25</v>
      </c>
      <c r="D230" s="461">
        <v>18964033</v>
      </c>
      <c r="E230" s="461">
        <v>22914872</v>
      </c>
      <c r="F230" s="451">
        <v>3950840</v>
      </c>
      <c r="G230" s="444">
        <v>395084000</v>
      </c>
      <c r="H230" s="514" t="s">
        <v>1538</v>
      </c>
      <c r="I230" s="366"/>
      <c r="J230" s="366"/>
      <c r="K230" s="366"/>
      <c r="L230" s="366"/>
      <c r="M230" s="366"/>
      <c r="N230" s="366"/>
      <c r="O230" s="366"/>
      <c r="P230" s="366"/>
      <c r="Q230" s="366"/>
      <c r="R230" s="366"/>
      <c r="S230" s="366"/>
      <c r="T230" s="366"/>
      <c r="U230" s="366"/>
      <c r="V230" s="366"/>
      <c r="W230" s="366"/>
      <c r="X230" s="366"/>
      <c r="Y230" s="366"/>
      <c r="Z230" s="366"/>
      <c r="AA230" s="366"/>
      <c r="AB230" s="366"/>
      <c r="AC230" s="366"/>
      <c r="AD230" s="366"/>
      <c r="AE230" s="366"/>
      <c r="AF230" s="366"/>
      <c r="AG230" s="366"/>
      <c r="AH230" s="366"/>
      <c r="AI230" s="366"/>
      <c r="AJ230" s="366"/>
      <c r="AK230" s="366"/>
    </row>
    <row r="231" spans="1:37" ht="12.75">
      <c r="A231" s="511">
        <v>114</v>
      </c>
      <c r="B231" s="433" t="s">
        <v>395</v>
      </c>
      <c r="C231" s="434">
        <v>0.39</v>
      </c>
      <c r="D231" s="449">
        <v>37775967</v>
      </c>
      <c r="E231" s="449">
        <v>52508594</v>
      </c>
      <c r="F231" s="448">
        <v>14732627.02</v>
      </c>
      <c r="G231" s="445">
        <v>1473262702</v>
      </c>
      <c r="H231" s="515" t="s">
        <v>1538</v>
      </c>
      <c r="I231" s="366"/>
      <c r="J231" s="366"/>
      <c r="K231" s="366"/>
      <c r="L231" s="366"/>
      <c r="M231" s="366"/>
      <c r="N231" s="366"/>
      <c r="O231" s="366"/>
      <c r="P231" s="366"/>
      <c r="Q231" s="366"/>
      <c r="R231" s="366"/>
      <c r="S231" s="366"/>
      <c r="T231" s="366"/>
      <c r="U231" s="366"/>
      <c r="V231" s="366"/>
      <c r="W231" s="366"/>
      <c r="X231" s="366"/>
      <c r="Y231" s="366"/>
      <c r="Z231" s="366"/>
      <c r="AA231" s="366"/>
      <c r="AB231" s="366"/>
      <c r="AC231" s="366"/>
      <c r="AD231" s="366"/>
      <c r="AE231" s="366"/>
      <c r="AF231" s="366"/>
      <c r="AG231" s="366"/>
      <c r="AH231" s="366"/>
      <c r="AI231" s="366"/>
      <c r="AJ231" s="366"/>
      <c r="AK231" s="366"/>
    </row>
    <row r="232" spans="1:37" ht="12.75">
      <c r="A232" s="508">
        <v>115</v>
      </c>
      <c r="B232" s="439" t="s">
        <v>1539</v>
      </c>
      <c r="C232" s="456">
        <v>0.34</v>
      </c>
      <c r="D232" s="461">
        <v>3122683</v>
      </c>
      <c r="E232" s="461">
        <v>4189632</v>
      </c>
      <c r="F232" s="451">
        <v>1066950</v>
      </c>
      <c r="G232" s="444">
        <v>106695000</v>
      </c>
      <c r="H232" s="514" t="s">
        <v>1538</v>
      </c>
      <c r="I232" s="366"/>
      <c r="J232" s="366"/>
      <c r="K232" s="366"/>
      <c r="L232" s="366"/>
      <c r="M232" s="366"/>
      <c r="N232" s="366"/>
      <c r="O232" s="366"/>
      <c r="P232" s="366"/>
      <c r="Q232" s="366"/>
      <c r="R232" s="366"/>
      <c r="S232" s="366"/>
      <c r="T232" s="366"/>
      <c r="U232" s="366"/>
      <c r="V232" s="366"/>
      <c r="W232" s="366"/>
      <c r="X232" s="366"/>
      <c r="Y232" s="366"/>
      <c r="Z232" s="366"/>
      <c r="AA232" s="366"/>
      <c r="AB232" s="366"/>
      <c r="AC232" s="366"/>
      <c r="AD232" s="366"/>
      <c r="AE232" s="366"/>
      <c r="AF232" s="366"/>
      <c r="AG232" s="366"/>
      <c r="AH232" s="366"/>
      <c r="AI232" s="366"/>
      <c r="AJ232" s="366"/>
      <c r="AK232" s="366"/>
    </row>
    <row r="233" spans="1:37" ht="12.75">
      <c r="A233" s="511">
        <v>116</v>
      </c>
      <c r="B233" s="433" t="s">
        <v>1540</v>
      </c>
      <c r="C233" s="434">
        <v>0.12</v>
      </c>
      <c r="D233" s="449">
        <v>30900001</v>
      </c>
      <c r="E233" s="449">
        <v>33372000</v>
      </c>
      <c r="F233" s="448">
        <v>2472000</v>
      </c>
      <c r="G233" s="445">
        <v>247200000</v>
      </c>
      <c r="H233" s="515" t="s">
        <v>1538</v>
      </c>
      <c r="I233" s="366"/>
      <c r="J233" s="366"/>
      <c r="K233" s="366"/>
      <c r="L233" s="366"/>
      <c r="M233" s="366"/>
      <c r="N233" s="366"/>
      <c r="O233" s="366"/>
      <c r="P233" s="366"/>
      <c r="Q233" s="366"/>
      <c r="R233" s="366"/>
      <c r="S233" s="366"/>
      <c r="T233" s="366"/>
      <c r="U233" s="366"/>
      <c r="V233" s="366"/>
      <c r="W233" s="366"/>
      <c r="X233" s="366"/>
      <c r="Y233" s="366"/>
      <c r="Z233" s="366"/>
      <c r="AA233" s="366"/>
      <c r="AB233" s="366"/>
      <c r="AC233" s="366"/>
      <c r="AD233" s="366"/>
      <c r="AE233" s="366"/>
      <c r="AF233" s="366"/>
      <c r="AG233" s="366"/>
      <c r="AH233" s="366"/>
      <c r="AI233" s="366"/>
      <c r="AJ233" s="366"/>
      <c r="AK233" s="366"/>
    </row>
    <row r="234" spans="1:37" ht="12.75">
      <c r="A234" s="508">
        <v>117</v>
      </c>
      <c r="B234" s="439" t="s">
        <v>1135</v>
      </c>
      <c r="C234" s="456">
        <v>0.45</v>
      </c>
      <c r="D234" s="461">
        <v>500001</v>
      </c>
      <c r="E234" s="461">
        <v>725000</v>
      </c>
      <c r="F234" s="451">
        <v>225000</v>
      </c>
      <c r="G234" s="444">
        <v>22500000</v>
      </c>
      <c r="H234" s="514" t="s">
        <v>1538</v>
      </c>
      <c r="I234" s="366"/>
      <c r="J234" s="366"/>
      <c r="K234" s="366"/>
      <c r="L234" s="366"/>
      <c r="M234" s="366"/>
      <c r="N234" s="366"/>
      <c r="O234" s="366"/>
      <c r="P234" s="366"/>
      <c r="Q234" s="366"/>
      <c r="R234" s="366"/>
      <c r="S234" s="366"/>
      <c r="T234" s="366"/>
      <c r="U234" s="366"/>
      <c r="V234" s="366"/>
      <c r="W234" s="366"/>
      <c r="X234" s="366"/>
      <c r="Y234" s="366"/>
      <c r="Z234" s="366"/>
      <c r="AA234" s="366"/>
      <c r="AB234" s="366"/>
      <c r="AC234" s="366"/>
      <c r="AD234" s="366"/>
      <c r="AE234" s="366"/>
      <c r="AF234" s="366"/>
      <c r="AG234" s="366"/>
      <c r="AH234" s="366"/>
      <c r="AI234" s="366"/>
      <c r="AJ234" s="366"/>
      <c r="AK234" s="366"/>
    </row>
    <row r="235" spans="1:37" ht="12.75">
      <c r="A235" s="511">
        <v>118</v>
      </c>
      <c r="B235" s="433" t="s">
        <v>1514</v>
      </c>
      <c r="C235" s="434">
        <v>0.18</v>
      </c>
      <c r="D235" s="449">
        <v>672601</v>
      </c>
      <c r="E235" s="449">
        <v>729948</v>
      </c>
      <c r="F235" s="448">
        <v>57348</v>
      </c>
      <c r="G235" s="445">
        <v>5734800</v>
      </c>
      <c r="H235" s="515" t="s">
        <v>1390</v>
      </c>
      <c r="I235" s="366"/>
      <c r="J235" s="366"/>
      <c r="K235" s="366"/>
      <c r="L235" s="366"/>
      <c r="M235" s="366"/>
      <c r="N235" s="366"/>
      <c r="O235" s="366"/>
      <c r="P235" s="366"/>
      <c r="Q235" s="366"/>
      <c r="R235" s="366"/>
      <c r="S235" s="366"/>
      <c r="T235" s="366"/>
      <c r="U235" s="366"/>
      <c r="V235" s="366"/>
      <c r="W235" s="366"/>
      <c r="X235" s="366"/>
      <c r="Y235" s="366"/>
      <c r="Z235" s="366"/>
      <c r="AA235" s="366"/>
      <c r="AB235" s="366"/>
      <c r="AC235" s="366"/>
      <c r="AD235" s="366"/>
      <c r="AE235" s="366"/>
      <c r="AF235" s="366"/>
      <c r="AG235" s="366"/>
      <c r="AH235" s="366"/>
      <c r="AI235" s="366"/>
      <c r="AJ235" s="366"/>
      <c r="AK235" s="366"/>
    </row>
    <row r="236" spans="1:37" ht="12.75">
      <c r="A236" s="508">
        <v>119</v>
      </c>
      <c r="B236" s="439" t="s">
        <v>1329</v>
      </c>
      <c r="C236" s="456">
        <v>0.12</v>
      </c>
      <c r="D236" s="461">
        <v>4406092</v>
      </c>
      <c r="E236" s="461">
        <v>4934822</v>
      </c>
      <c r="F236" s="451">
        <v>528730.92</v>
      </c>
      <c r="G236" s="444">
        <v>52873092.00000001</v>
      </c>
      <c r="H236" s="514" t="s">
        <v>1390</v>
      </c>
      <c r="I236" s="366"/>
      <c r="J236" s="366"/>
      <c r="K236" s="366"/>
      <c r="L236" s="366"/>
      <c r="M236" s="366"/>
      <c r="N236" s="366"/>
      <c r="O236" s="366"/>
      <c r="P236" s="366"/>
      <c r="Q236" s="366"/>
      <c r="R236" s="366"/>
      <c r="S236" s="366"/>
      <c r="T236" s="366"/>
      <c r="U236" s="366"/>
      <c r="V236" s="366"/>
      <c r="W236" s="366"/>
      <c r="X236" s="366"/>
      <c r="Y236" s="366"/>
      <c r="Z236" s="366"/>
      <c r="AA236" s="366"/>
      <c r="AB236" s="366"/>
      <c r="AC236" s="366"/>
      <c r="AD236" s="366"/>
      <c r="AE236" s="366"/>
      <c r="AF236" s="366"/>
      <c r="AG236" s="366"/>
      <c r="AH236" s="366"/>
      <c r="AI236" s="366"/>
      <c r="AJ236" s="366"/>
      <c r="AK236" s="366"/>
    </row>
    <row r="237" spans="1:37" ht="12.75">
      <c r="A237" s="511">
        <v>120</v>
      </c>
      <c r="B237" s="433" t="s">
        <v>1541</v>
      </c>
      <c r="C237" s="434">
        <v>0.25</v>
      </c>
      <c r="D237" s="449">
        <v>4036942</v>
      </c>
      <c r="E237" s="449">
        <v>5043066</v>
      </c>
      <c r="F237" s="448">
        <v>1006124.69</v>
      </c>
      <c r="G237" s="445">
        <v>100612469</v>
      </c>
      <c r="H237" s="515" t="s">
        <v>1390</v>
      </c>
      <c r="I237" s="366"/>
      <c r="J237" s="366"/>
      <c r="K237" s="366"/>
      <c r="L237" s="366"/>
      <c r="M237" s="366"/>
      <c r="N237" s="366"/>
      <c r="O237" s="366"/>
      <c r="P237" s="366"/>
      <c r="Q237" s="366"/>
      <c r="R237" s="366"/>
      <c r="S237" s="366"/>
      <c r="T237" s="366"/>
      <c r="U237" s="366"/>
      <c r="V237" s="366"/>
      <c r="W237" s="366"/>
      <c r="X237" s="366"/>
      <c r="Y237" s="366"/>
      <c r="Z237" s="366"/>
      <c r="AA237" s="366"/>
      <c r="AB237" s="366"/>
      <c r="AC237" s="366"/>
      <c r="AD237" s="366"/>
      <c r="AE237" s="366"/>
      <c r="AF237" s="366"/>
      <c r="AG237" s="366"/>
      <c r="AH237" s="366"/>
      <c r="AI237" s="366"/>
      <c r="AJ237" s="366"/>
      <c r="AK237" s="366"/>
    </row>
    <row r="238" spans="1:37" ht="12.75">
      <c r="A238" s="508">
        <v>121</v>
      </c>
      <c r="B238" s="439" t="s">
        <v>1172</v>
      </c>
      <c r="C238" s="456">
        <v>0.16467</v>
      </c>
      <c r="D238" s="461">
        <v>3025632</v>
      </c>
      <c r="E238" s="461">
        <v>3523852</v>
      </c>
      <c r="F238" s="451">
        <v>498220.54</v>
      </c>
      <c r="G238" s="444">
        <v>49822054</v>
      </c>
      <c r="H238" s="514" t="s">
        <v>1390</v>
      </c>
      <c r="I238" s="366"/>
      <c r="J238" s="366"/>
      <c r="K238" s="366"/>
      <c r="L238" s="366"/>
      <c r="M238" s="366"/>
      <c r="N238" s="366"/>
      <c r="O238" s="366"/>
      <c r="P238" s="366"/>
      <c r="Q238" s="366"/>
      <c r="R238" s="366"/>
      <c r="S238" s="366"/>
      <c r="T238" s="366"/>
      <c r="U238" s="366"/>
      <c r="V238" s="366"/>
      <c r="W238" s="366"/>
      <c r="X238" s="366"/>
      <c r="Y238" s="366"/>
      <c r="Z238" s="366"/>
      <c r="AA238" s="366"/>
      <c r="AB238" s="366"/>
      <c r="AC238" s="366"/>
      <c r="AD238" s="366"/>
      <c r="AE238" s="366"/>
      <c r="AF238" s="366"/>
      <c r="AG238" s="366"/>
      <c r="AH238" s="366"/>
      <c r="AI238" s="366"/>
      <c r="AJ238" s="366"/>
      <c r="AK238" s="366"/>
    </row>
    <row r="239" spans="1:37" ht="12.75">
      <c r="A239" s="511">
        <v>122</v>
      </c>
      <c r="B239" s="433" t="s">
        <v>27</v>
      </c>
      <c r="C239" s="468" t="s">
        <v>1542</v>
      </c>
      <c r="D239" s="449">
        <v>50380627</v>
      </c>
      <c r="E239" s="449">
        <v>50398732</v>
      </c>
      <c r="F239" s="448">
        <v>18106</v>
      </c>
      <c r="G239" s="445">
        <v>1810600</v>
      </c>
      <c r="H239" s="515" t="s">
        <v>1543</v>
      </c>
      <c r="I239" s="366"/>
      <c r="J239" s="366"/>
      <c r="K239" s="366"/>
      <c r="L239" s="366"/>
      <c r="M239" s="366"/>
      <c r="N239" s="366"/>
      <c r="O239" s="366"/>
      <c r="P239" s="366"/>
      <c r="Q239" s="366"/>
      <c r="R239" s="366"/>
      <c r="S239" s="366"/>
      <c r="T239" s="366"/>
      <c r="U239" s="366"/>
      <c r="V239" s="366"/>
      <c r="W239" s="366"/>
      <c r="X239" s="366"/>
      <c r="Y239" s="366"/>
      <c r="Z239" s="366"/>
      <c r="AA239" s="366"/>
      <c r="AB239" s="366"/>
      <c r="AC239" s="366"/>
      <c r="AD239" s="366"/>
      <c r="AE239" s="366"/>
      <c r="AF239" s="366"/>
      <c r="AG239" s="366"/>
      <c r="AH239" s="366"/>
      <c r="AI239" s="366"/>
      <c r="AJ239" s="366"/>
      <c r="AK239" s="366"/>
    </row>
    <row r="240" spans="1:37" ht="12.75">
      <c r="A240" s="508">
        <v>123</v>
      </c>
      <c r="B240" s="439" t="s">
        <v>1544</v>
      </c>
      <c r="C240" s="456">
        <v>0.292</v>
      </c>
      <c r="D240" s="461">
        <v>10528496</v>
      </c>
      <c r="E240" s="461">
        <v>13602816</v>
      </c>
      <c r="F240" s="451">
        <v>3074321</v>
      </c>
      <c r="G240" s="444">
        <v>307432100</v>
      </c>
      <c r="H240" s="514" t="s">
        <v>1395</v>
      </c>
      <c r="I240" s="366"/>
      <c r="J240" s="366"/>
      <c r="K240" s="366"/>
      <c r="L240" s="366"/>
      <c r="M240" s="366"/>
      <c r="N240" s="366"/>
      <c r="O240" s="366"/>
      <c r="P240" s="366"/>
      <c r="Q240" s="366"/>
      <c r="R240" s="366"/>
      <c r="S240" s="366"/>
      <c r="T240" s="366"/>
      <c r="U240" s="366"/>
      <c r="V240" s="366"/>
      <c r="W240" s="366"/>
      <c r="X240" s="366"/>
      <c r="Y240" s="366"/>
      <c r="Z240" s="366"/>
      <c r="AA240" s="366"/>
      <c r="AB240" s="366"/>
      <c r="AC240" s="366"/>
      <c r="AD240" s="366"/>
      <c r="AE240" s="366"/>
      <c r="AF240" s="366"/>
      <c r="AG240" s="366"/>
      <c r="AH240" s="366"/>
      <c r="AI240" s="366"/>
      <c r="AJ240" s="366"/>
      <c r="AK240" s="366"/>
    </row>
    <row r="241" spans="1:37" ht="12.75">
      <c r="A241" s="511">
        <v>124</v>
      </c>
      <c r="B241" s="433" t="s">
        <v>548</v>
      </c>
      <c r="C241" s="434">
        <v>0.225</v>
      </c>
      <c r="D241" s="449">
        <v>2467575</v>
      </c>
      <c r="E241" s="449">
        <v>3022779</v>
      </c>
      <c r="F241" s="448">
        <v>555204.15</v>
      </c>
      <c r="G241" s="445">
        <v>55520415</v>
      </c>
      <c r="H241" s="515" t="s">
        <v>1395</v>
      </c>
      <c r="I241" s="366"/>
      <c r="J241" s="366"/>
      <c r="K241" s="366"/>
      <c r="L241" s="366"/>
      <c r="M241" s="366"/>
      <c r="N241" s="366"/>
      <c r="O241" s="366"/>
      <c r="P241" s="366"/>
      <c r="Q241" s="366"/>
      <c r="R241" s="366"/>
      <c r="S241" s="366"/>
      <c r="T241" s="366"/>
      <c r="U241" s="366"/>
      <c r="V241" s="366"/>
      <c r="W241" s="366"/>
      <c r="X241" s="366"/>
      <c r="Y241" s="366"/>
      <c r="Z241" s="366"/>
      <c r="AA241" s="366"/>
      <c r="AB241" s="366"/>
      <c r="AC241" s="366"/>
      <c r="AD241" s="366"/>
      <c r="AE241" s="366"/>
      <c r="AF241" s="366"/>
      <c r="AG241" s="366"/>
      <c r="AH241" s="366"/>
      <c r="AI241" s="366"/>
      <c r="AJ241" s="366"/>
      <c r="AK241" s="366"/>
    </row>
    <row r="242" spans="1:37" ht="12.75">
      <c r="A242" s="508">
        <v>125</v>
      </c>
      <c r="B242" s="439" t="s">
        <v>106</v>
      </c>
      <c r="C242" s="456">
        <v>0.2</v>
      </c>
      <c r="D242" s="461">
        <v>6480875</v>
      </c>
      <c r="E242" s="461">
        <v>7128962</v>
      </c>
      <c r="F242" s="451">
        <v>648087.26</v>
      </c>
      <c r="G242" s="444">
        <v>64808726</v>
      </c>
      <c r="H242" s="514" t="s">
        <v>1395</v>
      </c>
      <c r="I242" s="366"/>
      <c r="J242" s="366"/>
      <c r="K242" s="366"/>
      <c r="L242" s="366"/>
      <c r="M242" s="366"/>
      <c r="N242" s="366"/>
      <c r="O242" s="366"/>
      <c r="P242" s="366"/>
      <c r="Q242" s="366"/>
      <c r="R242" s="366"/>
      <c r="S242" s="366"/>
      <c r="T242" s="366"/>
      <c r="U242" s="366"/>
      <c r="V242" s="366"/>
      <c r="W242" s="366"/>
      <c r="X242" s="366"/>
      <c r="Y242" s="366"/>
      <c r="Z242" s="366"/>
      <c r="AA242" s="366"/>
      <c r="AB242" s="366"/>
      <c r="AC242" s="366"/>
      <c r="AD242" s="366"/>
      <c r="AE242" s="366"/>
      <c r="AF242" s="366"/>
      <c r="AG242" s="366"/>
      <c r="AH242" s="366"/>
      <c r="AI242" s="366"/>
      <c r="AJ242" s="366"/>
      <c r="AK242" s="366"/>
    </row>
    <row r="243" spans="1:37" ht="12.75">
      <c r="A243" s="511">
        <v>126</v>
      </c>
      <c r="B243" s="433" t="s">
        <v>1545</v>
      </c>
      <c r="C243" s="434">
        <v>0.27</v>
      </c>
      <c r="D243" s="449">
        <v>8684192</v>
      </c>
      <c r="E243" s="449">
        <v>11028923</v>
      </c>
      <c r="F243" s="448">
        <v>2344732</v>
      </c>
      <c r="G243" s="445">
        <v>234473200</v>
      </c>
      <c r="H243" s="515" t="s">
        <v>1395</v>
      </c>
      <c r="I243" s="366"/>
      <c r="J243" s="366"/>
      <c r="K243" s="366"/>
      <c r="L243" s="366"/>
      <c r="M243" s="366"/>
      <c r="N243" s="366"/>
      <c r="O243" s="366"/>
      <c r="P243" s="366"/>
      <c r="Q243" s="366"/>
      <c r="R243" s="366"/>
      <c r="S243" s="366"/>
      <c r="T243" s="366"/>
      <c r="U243" s="366"/>
      <c r="V243" s="366"/>
      <c r="W243" s="366"/>
      <c r="X243" s="366"/>
      <c r="Y243" s="366"/>
      <c r="Z243" s="366"/>
      <c r="AA243" s="366"/>
      <c r="AB243" s="366"/>
      <c r="AC243" s="366"/>
      <c r="AD243" s="366"/>
      <c r="AE243" s="366"/>
      <c r="AF243" s="366"/>
      <c r="AG243" s="366"/>
      <c r="AH243" s="366"/>
      <c r="AI243" s="366"/>
      <c r="AJ243" s="366"/>
      <c r="AK243" s="366"/>
    </row>
    <row r="244" spans="1:37" ht="12.75">
      <c r="A244" s="508">
        <v>127</v>
      </c>
      <c r="B244" s="439" t="s">
        <v>1462</v>
      </c>
      <c r="C244" s="456">
        <v>0.35</v>
      </c>
      <c r="D244" s="461">
        <v>4125001</v>
      </c>
      <c r="E244" s="461">
        <v>5568750</v>
      </c>
      <c r="F244" s="451">
        <v>1443750</v>
      </c>
      <c r="G244" s="444">
        <v>144375000</v>
      </c>
      <c r="H244" s="514" t="s">
        <v>1395</v>
      </c>
      <c r="I244" s="366"/>
      <c r="J244" s="366"/>
      <c r="K244" s="366"/>
      <c r="L244" s="366"/>
      <c r="M244" s="366"/>
      <c r="N244" s="366"/>
      <c r="O244" s="366"/>
      <c r="P244" s="366"/>
      <c r="Q244" s="366"/>
      <c r="R244" s="366"/>
      <c r="S244" s="366"/>
      <c r="T244" s="366"/>
      <c r="U244" s="366"/>
      <c r="V244" s="366"/>
      <c r="W244" s="366"/>
      <c r="X244" s="366"/>
      <c r="Y244" s="366"/>
      <c r="Z244" s="366"/>
      <c r="AA244" s="366"/>
      <c r="AB244" s="366"/>
      <c r="AC244" s="366"/>
      <c r="AD244" s="366"/>
      <c r="AE244" s="366"/>
      <c r="AF244" s="366"/>
      <c r="AG244" s="366"/>
      <c r="AH244" s="366"/>
      <c r="AI244" s="366"/>
      <c r="AJ244" s="366"/>
      <c r="AK244" s="366"/>
    </row>
    <row r="245" spans="1:37" ht="12.75">
      <c r="A245" s="511">
        <v>128</v>
      </c>
      <c r="B245" s="433" t="s">
        <v>1342</v>
      </c>
      <c r="C245" s="434">
        <v>0.19</v>
      </c>
      <c r="D245" s="449">
        <v>9362215</v>
      </c>
      <c r="E245" s="449">
        <v>10170769</v>
      </c>
      <c r="F245" s="448">
        <v>808554.88</v>
      </c>
      <c r="G245" s="445">
        <v>80855488</v>
      </c>
      <c r="H245" s="515" t="s">
        <v>1397</v>
      </c>
      <c r="I245" s="366"/>
      <c r="J245" s="366"/>
      <c r="K245" s="366"/>
      <c r="L245" s="366"/>
      <c r="M245" s="366"/>
      <c r="N245" s="366"/>
      <c r="O245" s="366"/>
      <c r="P245" s="366"/>
      <c r="Q245" s="366"/>
      <c r="R245" s="366"/>
      <c r="S245" s="366"/>
      <c r="T245" s="366"/>
      <c r="U245" s="366"/>
      <c r="V245" s="366"/>
      <c r="W245" s="366"/>
      <c r="X245" s="366"/>
      <c r="Y245" s="366"/>
      <c r="Z245" s="366"/>
      <c r="AA245" s="366"/>
      <c r="AB245" s="366"/>
      <c r="AC245" s="366"/>
      <c r="AD245" s="366"/>
      <c r="AE245" s="366"/>
      <c r="AF245" s="366"/>
      <c r="AG245" s="366"/>
      <c r="AH245" s="366"/>
      <c r="AI245" s="366"/>
      <c r="AJ245" s="366"/>
      <c r="AK245" s="366"/>
    </row>
    <row r="246" spans="1:37" ht="12.75">
      <c r="A246" s="508">
        <v>129</v>
      </c>
      <c r="B246" s="439" t="s">
        <v>1451</v>
      </c>
      <c r="C246" s="456">
        <v>0.19</v>
      </c>
      <c r="D246" s="461">
        <v>608926</v>
      </c>
      <c r="E246" s="461">
        <v>724621</v>
      </c>
      <c r="F246" s="451">
        <v>115695.75</v>
      </c>
      <c r="G246" s="444">
        <v>11569575</v>
      </c>
      <c r="H246" s="514" t="s">
        <v>1397</v>
      </c>
      <c r="I246" s="366"/>
      <c r="J246" s="366"/>
      <c r="K246" s="366"/>
      <c r="L246" s="366"/>
      <c r="M246" s="366"/>
      <c r="N246" s="366"/>
      <c r="O246" s="366"/>
      <c r="P246" s="366"/>
      <c r="Q246" s="366"/>
      <c r="R246" s="366"/>
      <c r="S246" s="366"/>
      <c r="T246" s="366"/>
      <c r="U246" s="366"/>
      <c r="V246" s="366"/>
      <c r="W246" s="366"/>
      <c r="X246" s="366"/>
      <c r="Y246" s="366"/>
      <c r="Z246" s="366"/>
      <c r="AA246" s="366"/>
      <c r="AB246" s="366"/>
      <c r="AC246" s="366"/>
      <c r="AD246" s="366"/>
      <c r="AE246" s="366"/>
      <c r="AF246" s="366"/>
      <c r="AG246" s="366"/>
      <c r="AH246" s="366"/>
      <c r="AI246" s="366"/>
      <c r="AJ246" s="366"/>
      <c r="AK246" s="366"/>
    </row>
    <row r="247" spans="1:37" ht="12.75">
      <c r="A247" s="511">
        <v>130</v>
      </c>
      <c r="B247" s="433" t="s">
        <v>1546</v>
      </c>
      <c r="C247" s="434">
        <v>0.61</v>
      </c>
      <c r="D247" s="449">
        <v>200001</v>
      </c>
      <c r="E247" s="449">
        <v>322000</v>
      </c>
      <c r="F247" s="448">
        <v>122000</v>
      </c>
      <c r="G247" s="445">
        <v>12200000</v>
      </c>
      <c r="H247" s="515" t="s">
        <v>1397</v>
      </c>
      <c r="I247" s="366"/>
      <c r="J247" s="366"/>
      <c r="K247" s="366"/>
      <c r="L247" s="366"/>
      <c r="M247" s="366"/>
      <c r="N247" s="366"/>
      <c r="O247" s="366"/>
      <c r="P247" s="366"/>
      <c r="Q247" s="366"/>
      <c r="R247" s="366"/>
      <c r="S247" s="366"/>
      <c r="T247" s="366"/>
      <c r="U247" s="366"/>
      <c r="V247" s="366"/>
      <c r="W247" s="366"/>
      <c r="X247" s="366"/>
      <c r="Y247" s="366"/>
      <c r="Z247" s="366"/>
      <c r="AA247" s="366"/>
      <c r="AB247" s="366"/>
      <c r="AC247" s="366"/>
      <c r="AD247" s="366"/>
      <c r="AE247" s="366"/>
      <c r="AF247" s="366"/>
      <c r="AG247" s="366"/>
      <c r="AH247" s="366"/>
      <c r="AI247" s="366"/>
      <c r="AJ247" s="366"/>
      <c r="AK247" s="366"/>
    </row>
    <row r="248" spans="1:37" ht="12.75">
      <c r="A248" s="508">
        <v>131</v>
      </c>
      <c r="B248" s="439" t="s">
        <v>1136</v>
      </c>
      <c r="C248" s="456">
        <v>0.125</v>
      </c>
      <c r="D248" s="461">
        <v>2568501</v>
      </c>
      <c r="E248" s="461">
        <v>2889563</v>
      </c>
      <c r="F248" s="451">
        <v>321062.5</v>
      </c>
      <c r="G248" s="444">
        <v>32106250</v>
      </c>
      <c r="H248" s="514" t="s">
        <v>1312</v>
      </c>
      <c r="I248" s="366"/>
      <c r="J248" s="366"/>
      <c r="K248" s="366"/>
      <c r="L248" s="366"/>
      <c r="M248" s="366"/>
      <c r="N248" s="366"/>
      <c r="O248" s="366"/>
      <c r="P248" s="366"/>
      <c r="Q248" s="366"/>
      <c r="R248" s="366"/>
      <c r="S248" s="366"/>
      <c r="T248" s="366"/>
      <c r="U248" s="366"/>
      <c r="V248" s="366"/>
      <c r="W248" s="366"/>
      <c r="X248" s="366"/>
      <c r="Y248" s="366"/>
      <c r="Z248" s="366"/>
      <c r="AA248" s="366"/>
      <c r="AB248" s="366"/>
      <c r="AC248" s="366"/>
      <c r="AD248" s="366"/>
      <c r="AE248" s="366"/>
      <c r="AF248" s="366"/>
      <c r="AG248" s="366"/>
      <c r="AH248" s="366"/>
      <c r="AI248" s="366"/>
      <c r="AJ248" s="366"/>
      <c r="AK248" s="366"/>
    </row>
    <row r="249" spans="1:37" ht="12.75">
      <c r="A249" s="511">
        <v>132</v>
      </c>
      <c r="B249" s="433" t="s">
        <v>188</v>
      </c>
      <c r="C249" s="468" t="s">
        <v>1542</v>
      </c>
      <c r="D249" s="449">
        <v>6723900</v>
      </c>
      <c r="E249" s="449">
        <v>6727052</v>
      </c>
      <c r="F249" s="448">
        <v>3152.04</v>
      </c>
      <c r="G249" s="445">
        <v>315204</v>
      </c>
      <c r="H249" s="515" t="s">
        <v>1312</v>
      </c>
      <c r="I249" s="366"/>
      <c r="J249" s="366"/>
      <c r="K249" s="366"/>
      <c r="L249" s="366"/>
      <c r="M249" s="366"/>
      <c r="N249" s="366"/>
      <c r="O249" s="366"/>
      <c r="P249" s="366"/>
      <c r="Q249" s="366"/>
      <c r="R249" s="366"/>
      <c r="S249" s="366"/>
      <c r="T249" s="366"/>
      <c r="U249" s="366"/>
      <c r="V249" s="366"/>
      <c r="W249" s="366"/>
      <c r="X249" s="366"/>
      <c r="Y249" s="366"/>
      <c r="Z249" s="366"/>
      <c r="AA249" s="366"/>
      <c r="AB249" s="366"/>
      <c r="AC249" s="366"/>
      <c r="AD249" s="366"/>
      <c r="AE249" s="366"/>
      <c r="AF249" s="366"/>
      <c r="AG249" s="366"/>
      <c r="AH249" s="366"/>
      <c r="AI249" s="366"/>
      <c r="AJ249" s="366"/>
      <c r="AK249" s="366"/>
    </row>
    <row r="250" spans="1:37" ht="12.75">
      <c r="A250" s="508">
        <v>133</v>
      </c>
      <c r="B250" s="439" t="s">
        <v>63</v>
      </c>
      <c r="C250" s="456">
        <v>0.7</v>
      </c>
      <c r="D250" s="461">
        <v>26652808</v>
      </c>
      <c r="E250" s="461">
        <v>45291036</v>
      </c>
      <c r="F250" s="451">
        <v>18638228.41</v>
      </c>
      <c r="G250" s="444">
        <v>1863822841</v>
      </c>
      <c r="H250" s="514" t="s">
        <v>1312</v>
      </c>
      <c r="I250" s="366"/>
      <c r="J250" s="366"/>
      <c r="K250" s="366"/>
      <c r="L250" s="366"/>
      <c r="M250" s="366"/>
      <c r="N250" s="366"/>
      <c r="O250" s="366"/>
      <c r="P250" s="366"/>
      <c r="Q250" s="366"/>
      <c r="R250" s="366"/>
      <c r="S250" s="366"/>
      <c r="T250" s="366"/>
      <c r="U250" s="366"/>
      <c r="V250" s="366"/>
      <c r="W250" s="366"/>
      <c r="X250" s="366"/>
      <c r="Y250" s="366"/>
      <c r="Z250" s="366"/>
      <c r="AA250" s="366"/>
      <c r="AB250" s="366"/>
      <c r="AC250" s="366"/>
      <c r="AD250" s="366"/>
      <c r="AE250" s="366"/>
      <c r="AF250" s="366"/>
      <c r="AG250" s="366"/>
      <c r="AH250" s="366"/>
      <c r="AI250" s="366"/>
      <c r="AJ250" s="366"/>
      <c r="AK250" s="366"/>
    </row>
    <row r="251" spans="1:37" ht="12.75">
      <c r="A251" s="511">
        <v>134</v>
      </c>
      <c r="B251" s="433" t="s">
        <v>1547</v>
      </c>
      <c r="C251" s="434">
        <v>0.1325</v>
      </c>
      <c r="D251" s="449">
        <v>40507190</v>
      </c>
      <c r="E251" s="449">
        <v>45823130</v>
      </c>
      <c r="F251" s="448">
        <v>5315940.74</v>
      </c>
      <c r="G251" s="445">
        <v>531594074</v>
      </c>
      <c r="H251" s="515" t="s">
        <v>1548</v>
      </c>
      <c r="I251" s="366"/>
      <c r="J251" s="366"/>
      <c r="K251" s="366"/>
      <c r="L251" s="366"/>
      <c r="M251" s="366"/>
      <c r="N251" s="366"/>
      <c r="O251" s="366"/>
      <c r="P251" s="366"/>
      <c r="Q251" s="366"/>
      <c r="R251" s="366"/>
      <c r="S251" s="366"/>
      <c r="T251" s="366"/>
      <c r="U251" s="366"/>
      <c r="V251" s="366"/>
      <c r="W251" s="366"/>
      <c r="X251" s="366"/>
      <c r="Y251" s="366"/>
      <c r="Z251" s="366"/>
      <c r="AA251" s="366"/>
      <c r="AB251" s="366"/>
      <c r="AC251" s="366"/>
      <c r="AD251" s="366"/>
      <c r="AE251" s="366"/>
      <c r="AF251" s="366"/>
      <c r="AG251" s="366"/>
      <c r="AH251" s="366"/>
      <c r="AI251" s="366"/>
      <c r="AJ251" s="366"/>
      <c r="AK251" s="366"/>
    </row>
    <row r="252" spans="1:37" ht="12.75">
      <c r="A252" s="508">
        <v>135</v>
      </c>
      <c r="B252" s="439" t="s">
        <v>1421</v>
      </c>
      <c r="C252" s="456">
        <v>0.2158</v>
      </c>
      <c r="D252" s="461">
        <v>6616050</v>
      </c>
      <c r="E252" s="461">
        <v>8043793</v>
      </c>
      <c r="F252" s="451">
        <v>1427743.3</v>
      </c>
      <c r="G252" s="444">
        <v>142774330</v>
      </c>
      <c r="H252" s="514" t="s">
        <v>1548</v>
      </c>
      <c r="I252" s="366"/>
      <c r="J252" s="366"/>
      <c r="K252" s="366"/>
      <c r="L252" s="366"/>
      <c r="M252" s="366"/>
      <c r="N252" s="366"/>
      <c r="O252" s="366"/>
      <c r="P252" s="366"/>
      <c r="Q252" s="366"/>
      <c r="R252" s="366"/>
      <c r="S252" s="366"/>
      <c r="T252" s="366"/>
      <c r="U252" s="366"/>
      <c r="V252" s="366"/>
      <c r="W252" s="366"/>
      <c r="X252" s="366"/>
      <c r="Y252" s="366"/>
      <c r="Z252" s="366"/>
      <c r="AA252" s="366"/>
      <c r="AB252" s="366"/>
      <c r="AC252" s="366"/>
      <c r="AD252" s="366"/>
      <c r="AE252" s="366"/>
      <c r="AF252" s="366"/>
      <c r="AG252" s="366"/>
      <c r="AH252" s="366"/>
      <c r="AI252" s="366"/>
      <c r="AJ252" s="366"/>
      <c r="AK252" s="366"/>
    </row>
    <row r="253" spans="1:37" ht="12.75">
      <c r="A253" s="511">
        <v>136</v>
      </c>
      <c r="B253" s="433" t="s">
        <v>1326</v>
      </c>
      <c r="C253" s="434">
        <v>0.1725</v>
      </c>
      <c r="D253" s="449">
        <v>49403498</v>
      </c>
      <c r="E253" s="449">
        <v>57925601</v>
      </c>
      <c r="F253" s="448">
        <v>8522103.21</v>
      </c>
      <c r="G253" s="445">
        <v>852210321.0000001</v>
      </c>
      <c r="H253" s="515" t="s">
        <v>1548</v>
      </c>
      <c r="I253" s="366"/>
      <c r="J253" s="366"/>
      <c r="K253" s="366"/>
      <c r="L253" s="366"/>
      <c r="M253" s="366"/>
      <c r="N253" s="366"/>
      <c r="O253" s="366"/>
      <c r="P253" s="366"/>
      <c r="Q253" s="366"/>
      <c r="R253" s="366"/>
      <c r="S253" s="366"/>
      <c r="T253" s="366"/>
      <c r="U253" s="366"/>
      <c r="V253" s="366"/>
      <c r="W253" s="366"/>
      <c r="X253" s="366"/>
      <c r="Y253" s="366"/>
      <c r="Z253" s="366"/>
      <c r="AA253" s="366"/>
      <c r="AB253" s="366"/>
      <c r="AC253" s="366"/>
      <c r="AD253" s="366"/>
      <c r="AE253" s="366"/>
      <c r="AF253" s="366"/>
      <c r="AG253" s="366"/>
      <c r="AH253" s="366"/>
      <c r="AI253" s="366"/>
      <c r="AJ253" s="366"/>
      <c r="AK253" s="366"/>
    </row>
    <row r="254" spans="1:37" ht="12.75">
      <c r="A254" s="508">
        <v>137</v>
      </c>
      <c r="B254" s="439" t="s">
        <v>1530</v>
      </c>
      <c r="C254" s="456">
        <v>0.2</v>
      </c>
      <c r="D254" s="461">
        <v>509221</v>
      </c>
      <c r="E254" s="461">
        <v>573722</v>
      </c>
      <c r="F254" s="451">
        <v>64501.2</v>
      </c>
      <c r="G254" s="444">
        <v>6450120</v>
      </c>
      <c r="H254" s="514" t="s">
        <v>1549</v>
      </c>
      <c r="I254" s="366"/>
      <c r="J254" s="366"/>
      <c r="K254" s="366"/>
      <c r="L254" s="366"/>
      <c r="M254" s="366"/>
      <c r="N254" s="366"/>
      <c r="O254" s="366"/>
      <c r="P254" s="366"/>
      <c r="Q254" s="366"/>
      <c r="R254" s="366"/>
      <c r="S254" s="366"/>
      <c r="T254" s="366"/>
      <c r="U254" s="366"/>
      <c r="V254" s="366"/>
      <c r="W254" s="366"/>
      <c r="X254" s="366"/>
      <c r="Y254" s="366"/>
      <c r="Z254" s="366"/>
      <c r="AA254" s="366"/>
      <c r="AB254" s="366"/>
      <c r="AC254" s="366"/>
      <c r="AD254" s="366"/>
      <c r="AE254" s="366"/>
      <c r="AF254" s="366"/>
      <c r="AG254" s="366"/>
      <c r="AH254" s="366"/>
      <c r="AI254" s="366"/>
      <c r="AJ254" s="366"/>
      <c r="AK254" s="366"/>
    </row>
    <row r="255" spans="1:37" ht="12.75">
      <c r="A255" s="511">
        <v>138</v>
      </c>
      <c r="B255" s="433" t="s">
        <v>1348</v>
      </c>
      <c r="C255" s="434">
        <v>0.2337</v>
      </c>
      <c r="D255" s="449">
        <v>8539415</v>
      </c>
      <c r="E255" s="449">
        <v>10128333</v>
      </c>
      <c r="F255" s="448">
        <v>1588918.54</v>
      </c>
      <c r="G255" s="445">
        <v>158891854</v>
      </c>
      <c r="H255" s="515" t="s">
        <v>1549</v>
      </c>
      <c r="I255" s="366"/>
      <c r="J255" s="366"/>
      <c r="K255" s="366"/>
      <c r="L255" s="366"/>
      <c r="M255" s="366"/>
      <c r="N255" s="366"/>
      <c r="O255" s="366"/>
      <c r="P255" s="366"/>
      <c r="Q255" s="366"/>
      <c r="R255" s="366"/>
      <c r="S255" s="366"/>
      <c r="T255" s="366"/>
      <c r="U255" s="366"/>
      <c r="V255" s="366"/>
      <c r="W255" s="366"/>
      <c r="X255" s="366"/>
      <c r="Y255" s="366"/>
      <c r="Z255" s="366"/>
      <c r="AA255" s="366"/>
      <c r="AB255" s="366"/>
      <c r="AC255" s="366"/>
      <c r="AD255" s="366"/>
      <c r="AE255" s="366"/>
      <c r="AF255" s="366"/>
      <c r="AG255" s="366"/>
      <c r="AH255" s="366"/>
      <c r="AI255" s="366"/>
      <c r="AJ255" s="366"/>
      <c r="AK255" s="366"/>
    </row>
    <row r="256" spans="1:37" ht="12.75">
      <c r="A256" s="508">
        <v>139</v>
      </c>
      <c r="B256" s="439" t="s">
        <v>1550</v>
      </c>
      <c r="C256" s="456">
        <v>0.1</v>
      </c>
      <c r="D256" s="461">
        <v>6292001</v>
      </c>
      <c r="E256" s="461">
        <v>6921200</v>
      </c>
      <c r="F256" s="451">
        <v>629200</v>
      </c>
      <c r="G256" s="444">
        <v>62920000</v>
      </c>
      <c r="H256" s="514" t="s">
        <v>1549</v>
      </c>
      <c r="I256" s="366"/>
      <c r="J256" s="366"/>
      <c r="K256" s="366"/>
      <c r="L256" s="366"/>
      <c r="M256" s="366"/>
      <c r="N256" s="366"/>
      <c r="O256" s="366"/>
      <c r="P256" s="366"/>
      <c r="Q256" s="366"/>
      <c r="R256" s="366"/>
      <c r="S256" s="366"/>
      <c r="T256" s="366"/>
      <c r="U256" s="366"/>
      <c r="V256" s="366"/>
      <c r="W256" s="366"/>
      <c r="X256" s="366"/>
      <c r="Y256" s="366"/>
      <c r="Z256" s="366"/>
      <c r="AA256" s="366"/>
      <c r="AB256" s="366"/>
      <c r="AC256" s="366"/>
      <c r="AD256" s="366"/>
      <c r="AE256" s="366"/>
      <c r="AF256" s="366"/>
      <c r="AG256" s="366"/>
      <c r="AH256" s="366"/>
      <c r="AI256" s="366"/>
      <c r="AJ256" s="366"/>
      <c r="AK256" s="366"/>
    </row>
    <row r="257" spans="1:37" ht="12.75">
      <c r="A257" s="511">
        <v>140</v>
      </c>
      <c r="B257" s="452" t="s">
        <v>236</v>
      </c>
      <c r="C257" s="453">
        <v>0.21</v>
      </c>
      <c r="D257" s="455">
        <v>40475357</v>
      </c>
      <c r="E257" s="455">
        <v>46155748</v>
      </c>
      <c r="F257" s="448">
        <v>5680391.29</v>
      </c>
      <c r="G257" s="445">
        <v>568039129</v>
      </c>
      <c r="H257" s="515" t="s">
        <v>1551</v>
      </c>
      <c r="I257" s="366"/>
      <c r="J257" s="366"/>
      <c r="K257" s="366"/>
      <c r="L257" s="366"/>
      <c r="M257" s="366"/>
      <c r="N257" s="366"/>
      <c r="O257" s="366"/>
      <c r="P257" s="366"/>
      <c r="Q257" s="366"/>
      <c r="R257" s="366"/>
      <c r="S257" s="366"/>
      <c r="T257" s="366"/>
      <c r="U257" s="366"/>
      <c r="V257" s="366"/>
      <c r="W257" s="366"/>
      <c r="X257" s="366"/>
      <c r="Y257" s="366"/>
      <c r="Z257" s="366"/>
      <c r="AA257" s="366"/>
      <c r="AB257" s="366"/>
      <c r="AC257" s="366"/>
      <c r="AD257" s="366"/>
      <c r="AE257" s="366"/>
      <c r="AF257" s="366"/>
      <c r="AG257" s="366"/>
      <c r="AH257" s="366"/>
      <c r="AI257" s="366"/>
      <c r="AJ257" s="366"/>
      <c r="AK257" s="366"/>
    </row>
    <row r="258" spans="1:37" ht="12.75">
      <c r="A258" s="508">
        <v>141</v>
      </c>
      <c r="B258" s="439" t="s">
        <v>189</v>
      </c>
      <c r="C258" s="456">
        <v>0.3</v>
      </c>
      <c r="D258" s="461">
        <v>51418801</v>
      </c>
      <c r="E258" s="461">
        <v>64916235</v>
      </c>
      <c r="F258" s="450">
        <v>13497435</v>
      </c>
      <c r="G258" s="444">
        <v>1349743500</v>
      </c>
      <c r="H258" s="514" t="s">
        <v>1551</v>
      </c>
      <c r="I258" s="366"/>
      <c r="J258" s="366"/>
      <c r="K258" s="366"/>
      <c r="L258" s="366"/>
      <c r="M258" s="366"/>
      <c r="N258" s="366"/>
      <c r="O258" s="366"/>
      <c r="P258" s="366"/>
      <c r="Q258" s="366"/>
      <c r="R258" s="366"/>
      <c r="S258" s="366"/>
      <c r="T258" s="366"/>
      <c r="U258" s="366"/>
      <c r="V258" s="366"/>
      <c r="W258" s="366"/>
      <c r="X258" s="366"/>
      <c r="Y258" s="366"/>
      <c r="Z258" s="366"/>
      <c r="AA258" s="366"/>
      <c r="AB258" s="366"/>
      <c r="AC258" s="366"/>
      <c r="AD258" s="366"/>
      <c r="AE258" s="366"/>
      <c r="AF258" s="366"/>
      <c r="AG258" s="366"/>
      <c r="AH258" s="366"/>
      <c r="AI258" s="366"/>
      <c r="AJ258" s="366"/>
      <c r="AK258" s="366"/>
    </row>
    <row r="259" spans="1:37" ht="12.75">
      <c r="A259" s="511">
        <v>142</v>
      </c>
      <c r="B259" s="452" t="s">
        <v>1552</v>
      </c>
      <c r="C259" s="453">
        <v>0.2</v>
      </c>
      <c r="D259" s="455">
        <v>6713278</v>
      </c>
      <c r="E259" s="455">
        <v>8055933</v>
      </c>
      <c r="F259" s="448">
        <v>1342655.4</v>
      </c>
      <c r="G259" s="445">
        <v>134265540</v>
      </c>
      <c r="H259" s="515" t="s">
        <v>1551</v>
      </c>
      <c r="I259" s="366"/>
      <c r="J259" s="366"/>
      <c r="K259" s="366"/>
      <c r="L259" s="366"/>
      <c r="M259" s="366"/>
      <c r="N259" s="366"/>
      <c r="O259" s="366"/>
      <c r="P259" s="366"/>
      <c r="Q259" s="366"/>
      <c r="R259" s="366"/>
      <c r="S259" s="366"/>
      <c r="T259" s="366"/>
      <c r="U259" s="366"/>
      <c r="V259" s="366"/>
      <c r="W259" s="366"/>
      <c r="X259" s="366"/>
      <c r="Y259" s="366"/>
      <c r="Z259" s="366"/>
      <c r="AA259" s="366"/>
      <c r="AB259" s="366"/>
      <c r="AC259" s="366"/>
      <c r="AD259" s="366"/>
      <c r="AE259" s="366"/>
      <c r="AF259" s="366"/>
      <c r="AG259" s="366"/>
      <c r="AH259" s="366"/>
      <c r="AI259" s="366"/>
      <c r="AJ259" s="366"/>
      <c r="AK259" s="366"/>
    </row>
    <row r="260" spans="1:37" ht="12.75">
      <c r="A260" s="508">
        <v>143</v>
      </c>
      <c r="B260" s="439" t="s">
        <v>1553</v>
      </c>
      <c r="C260" s="456">
        <v>0.05</v>
      </c>
      <c r="D260" s="461">
        <v>1000001</v>
      </c>
      <c r="E260" s="461">
        <v>1050000</v>
      </c>
      <c r="F260" s="450">
        <v>50000</v>
      </c>
      <c r="G260" s="444">
        <v>5000000</v>
      </c>
      <c r="H260" s="514" t="s">
        <v>1554</v>
      </c>
      <c r="I260" s="366"/>
      <c r="J260" s="366"/>
      <c r="K260" s="366"/>
      <c r="L260" s="366"/>
      <c r="M260" s="366"/>
      <c r="N260" s="366"/>
      <c r="O260" s="366"/>
      <c r="P260" s="366"/>
      <c r="Q260" s="366"/>
      <c r="R260" s="366"/>
      <c r="S260" s="366"/>
      <c r="T260" s="366"/>
      <c r="U260" s="366"/>
      <c r="V260" s="366"/>
      <c r="W260" s="366"/>
      <c r="X260" s="366"/>
      <c r="Y260" s="366"/>
      <c r="Z260" s="366"/>
      <c r="AA260" s="366"/>
      <c r="AB260" s="366"/>
      <c r="AC260" s="366"/>
      <c r="AD260" s="366"/>
      <c r="AE260" s="366"/>
      <c r="AF260" s="366"/>
      <c r="AG260" s="366"/>
      <c r="AH260" s="366"/>
      <c r="AI260" s="366"/>
      <c r="AJ260" s="366"/>
      <c r="AK260" s="366"/>
    </row>
    <row r="261" spans="1:37" ht="12.75">
      <c r="A261" s="511">
        <v>144</v>
      </c>
      <c r="B261" s="452" t="s">
        <v>1478</v>
      </c>
      <c r="C261" s="453">
        <v>0.0925</v>
      </c>
      <c r="D261" s="455">
        <v>1488241</v>
      </c>
      <c r="E261" s="455">
        <v>1625903</v>
      </c>
      <c r="F261" s="448">
        <v>137662.2</v>
      </c>
      <c r="G261" s="445">
        <v>13766220.000000002</v>
      </c>
      <c r="H261" s="515" t="s">
        <v>1554</v>
      </c>
      <c r="I261" s="366"/>
      <c r="J261" s="366"/>
      <c r="K261" s="366"/>
      <c r="L261" s="366"/>
      <c r="M261" s="366"/>
      <c r="N261" s="366"/>
      <c r="O261" s="366"/>
      <c r="P261" s="366"/>
      <c r="Q261" s="366"/>
      <c r="R261" s="366"/>
      <c r="S261" s="366"/>
      <c r="T261" s="366"/>
      <c r="U261" s="366"/>
      <c r="V261" s="366"/>
      <c r="W261" s="366"/>
      <c r="X261" s="366"/>
      <c r="Y261" s="366"/>
      <c r="Z261" s="366"/>
      <c r="AA261" s="366"/>
      <c r="AB261" s="366"/>
      <c r="AC261" s="366"/>
      <c r="AD261" s="366"/>
      <c r="AE261" s="366"/>
      <c r="AF261" s="366"/>
      <c r="AG261" s="366"/>
      <c r="AH261" s="366"/>
      <c r="AI261" s="366"/>
      <c r="AJ261" s="366"/>
      <c r="AK261" s="366"/>
    </row>
    <row r="262" spans="1:37" ht="12.75">
      <c r="A262" s="508">
        <v>145</v>
      </c>
      <c r="B262" s="439" t="s">
        <v>1555</v>
      </c>
      <c r="C262" s="456">
        <v>0.23</v>
      </c>
      <c r="D262" s="461">
        <v>45768911</v>
      </c>
      <c r="E262" s="461">
        <v>56295760</v>
      </c>
      <c r="F262" s="450">
        <v>10526850</v>
      </c>
      <c r="G262" s="444">
        <v>1052685000</v>
      </c>
      <c r="H262" s="514" t="s">
        <v>1556</v>
      </c>
      <c r="I262" s="366"/>
      <c r="J262" s="366"/>
      <c r="K262" s="366"/>
      <c r="L262" s="366"/>
      <c r="M262" s="366"/>
      <c r="N262" s="366"/>
      <c r="O262" s="366"/>
      <c r="P262" s="366"/>
      <c r="Q262" s="366"/>
      <c r="R262" s="366"/>
      <c r="S262" s="366"/>
      <c r="T262" s="366"/>
      <c r="U262" s="366"/>
      <c r="V262" s="366"/>
      <c r="W262" s="366"/>
      <c r="X262" s="366"/>
      <c r="Y262" s="366"/>
      <c r="Z262" s="366"/>
      <c r="AA262" s="366"/>
      <c r="AB262" s="366"/>
      <c r="AC262" s="366"/>
      <c r="AD262" s="366"/>
      <c r="AE262" s="366"/>
      <c r="AF262" s="366"/>
      <c r="AG262" s="366"/>
      <c r="AH262" s="366"/>
      <c r="AI262" s="366"/>
      <c r="AJ262" s="366"/>
      <c r="AK262" s="366"/>
    </row>
    <row r="263" spans="1:37" ht="12.75">
      <c r="A263" s="511">
        <v>146</v>
      </c>
      <c r="B263" s="433" t="s">
        <v>1328</v>
      </c>
      <c r="C263" s="434">
        <v>0.16</v>
      </c>
      <c r="D263" s="449">
        <v>650001</v>
      </c>
      <c r="E263" s="449">
        <v>691600</v>
      </c>
      <c r="F263" s="448">
        <v>41600</v>
      </c>
      <c r="G263" s="445">
        <v>4160000</v>
      </c>
      <c r="H263" s="515" t="s">
        <v>1556</v>
      </c>
      <c r="I263" s="366"/>
      <c r="J263" s="366"/>
      <c r="K263" s="366"/>
      <c r="L263" s="366"/>
      <c r="M263" s="366"/>
      <c r="N263" s="366"/>
      <c r="O263" s="366"/>
      <c r="P263" s="366"/>
      <c r="Q263" s="366"/>
      <c r="R263" s="366"/>
      <c r="S263" s="366"/>
      <c r="T263" s="366"/>
      <c r="U263" s="366"/>
      <c r="V263" s="366"/>
      <c r="W263" s="366"/>
      <c r="X263" s="366"/>
      <c r="Y263" s="366"/>
      <c r="Z263" s="366"/>
      <c r="AA263" s="366"/>
      <c r="AB263" s="366"/>
      <c r="AC263" s="366"/>
      <c r="AD263" s="366"/>
      <c r="AE263" s="366"/>
      <c r="AF263" s="366"/>
      <c r="AG263" s="366"/>
      <c r="AH263" s="366"/>
      <c r="AI263" s="366"/>
      <c r="AJ263" s="366"/>
      <c r="AK263" s="366"/>
    </row>
    <row r="264" spans="1:37" ht="12.75">
      <c r="A264" s="508">
        <v>147</v>
      </c>
      <c r="B264" s="439" t="s">
        <v>1557</v>
      </c>
      <c r="C264" s="456">
        <v>0.15</v>
      </c>
      <c r="D264" s="461">
        <v>4457145</v>
      </c>
      <c r="E264" s="461">
        <v>5125716</v>
      </c>
      <c r="F264" s="451">
        <v>668571.48</v>
      </c>
      <c r="G264" s="444">
        <v>66857148</v>
      </c>
      <c r="H264" s="514" t="s">
        <v>1420</v>
      </c>
      <c r="I264" s="366"/>
      <c r="J264" s="366"/>
      <c r="K264" s="366"/>
      <c r="L264" s="366"/>
      <c r="M264" s="366"/>
      <c r="N264" s="366"/>
      <c r="O264" s="366"/>
      <c r="P264" s="366"/>
      <c r="Q264" s="366"/>
      <c r="R264" s="366"/>
      <c r="S264" s="366"/>
      <c r="T264" s="366"/>
      <c r="U264" s="366"/>
      <c r="V264" s="366"/>
      <c r="W264" s="366"/>
      <c r="X264" s="366"/>
      <c r="Y264" s="366"/>
      <c r="Z264" s="366"/>
      <c r="AA264" s="366"/>
      <c r="AB264" s="366"/>
      <c r="AC264" s="366"/>
      <c r="AD264" s="366"/>
      <c r="AE264" s="366"/>
      <c r="AF264" s="366"/>
      <c r="AG264" s="366"/>
      <c r="AH264" s="366"/>
      <c r="AI264" s="366"/>
      <c r="AJ264" s="366"/>
      <c r="AK264" s="366"/>
    </row>
    <row r="265" spans="1:37" ht="12.75">
      <c r="A265" s="511">
        <v>148</v>
      </c>
      <c r="B265" s="433" t="s">
        <v>1256</v>
      </c>
      <c r="C265" s="434">
        <v>0.2175</v>
      </c>
      <c r="D265" s="449">
        <v>2905001</v>
      </c>
      <c r="E265" s="449">
        <v>3536838</v>
      </c>
      <c r="F265" s="448">
        <v>631837.5</v>
      </c>
      <c r="G265" s="445">
        <v>63183750</v>
      </c>
      <c r="H265" s="515" t="s">
        <v>1558</v>
      </c>
      <c r="I265" s="366"/>
      <c r="J265" s="366"/>
      <c r="K265" s="366"/>
      <c r="L265" s="366"/>
      <c r="M265" s="366"/>
      <c r="N265" s="366"/>
      <c r="O265" s="366"/>
      <c r="P265" s="366"/>
      <c r="Q265" s="366"/>
      <c r="R265" s="366"/>
      <c r="S265" s="366"/>
      <c r="T265" s="366"/>
      <c r="U265" s="366"/>
      <c r="V265" s="366"/>
      <c r="W265" s="366"/>
      <c r="X265" s="366"/>
      <c r="Y265" s="366"/>
      <c r="Z265" s="366"/>
      <c r="AA265" s="366"/>
      <c r="AB265" s="366"/>
      <c r="AC265" s="366"/>
      <c r="AD265" s="366"/>
      <c r="AE265" s="366"/>
      <c r="AF265" s="366"/>
      <c r="AG265" s="366"/>
      <c r="AH265" s="366"/>
      <c r="AI265" s="366"/>
      <c r="AJ265" s="366"/>
      <c r="AK265" s="366"/>
    </row>
    <row r="266" spans="1:37" ht="12.75">
      <c r="A266" s="508">
        <v>149</v>
      </c>
      <c r="B266" s="439" t="s">
        <v>1445</v>
      </c>
      <c r="C266" s="456">
        <v>0.2</v>
      </c>
      <c r="D266" s="461">
        <v>59064001</v>
      </c>
      <c r="E266" s="461">
        <v>70876800</v>
      </c>
      <c r="F266" s="450">
        <v>11812800</v>
      </c>
      <c r="G266" s="444">
        <v>1181280000</v>
      </c>
      <c r="H266" s="514" t="s">
        <v>1423</v>
      </c>
      <c r="I266" s="366"/>
      <c r="J266" s="366"/>
      <c r="K266" s="366"/>
      <c r="L266" s="366"/>
      <c r="M266" s="366"/>
      <c r="N266" s="366"/>
      <c r="O266" s="366"/>
      <c r="P266" s="366"/>
      <c r="Q266" s="366"/>
      <c r="R266" s="366"/>
      <c r="S266" s="366"/>
      <c r="T266" s="366"/>
      <c r="U266" s="366"/>
      <c r="V266" s="366"/>
      <c r="W266" s="366"/>
      <c r="X266" s="366"/>
      <c r="Y266" s="366"/>
      <c r="Z266" s="366"/>
      <c r="AA266" s="366"/>
      <c r="AB266" s="366"/>
      <c r="AC266" s="366"/>
      <c r="AD266" s="366"/>
      <c r="AE266" s="366"/>
      <c r="AF266" s="366"/>
      <c r="AG266" s="366"/>
      <c r="AH266" s="366"/>
      <c r="AI266" s="366"/>
      <c r="AJ266" s="366"/>
      <c r="AK266" s="366"/>
    </row>
    <row r="267" spans="1:37" ht="12.75">
      <c r="A267" s="511">
        <v>150</v>
      </c>
      <c r="B267" s="433" t="s">
        <v>1364</v>
      </c>
      <c r="C267" s="434">
        <v>0.35</v>
      </c>
      <c r="D267" s="449">
        <v>5158478</v>
      </c>
      <c r="E267" s="449">
        <v>6061211</v>
      </c>
      <c r="F267" s="448">
        <v>902733.4575</v>
      </c>
      <c r="G267" s="445">
        <v>90273345.75</v>
      </c>
      <c r="H267" s="515" t="s">
        <v>1423</v>
      </c>
      <c r="I267" s="366"/>
      <c r="J267" s="366"/>
      <c r="K267" s="366"/>
      <c r="L267" s="366"/>
      <c r="M267" s="366"/>
      <c r="N267" s="366"/>
      <c r="O267" s="366"/>
      <c r="P267" s="366"/>
      <c r="Q267" s="366"/>
      <c r="R267" s="366"/>
      <c r="S267" s="366"/>
      <c r="T267" s="366"/>
      <c r="U267" s="366"/>
      <c r="V267" s="366"/>
      <c r="W267" s="366"/>
      <c r="X267" s="366"/>
      <c r="Y267" s="366"/>
      <c r="Z267" s="366"/>
      <c r="AA267" s="366"/>
      <c r="AB267" s="366"/>
      <c r="AC267" s="366"/>
      <c r="AD267" s="366"/>
      <c r="AE267" s="366"/>
      <c r="AF267" s="366"/>
      <c r="AG267" s="366"/>
      <c r="AH267" s="366"/>
      <c r="AI267" s="366"/>
      <c r="AJ267" s="366"/>
      <c r="AK267" s="366"/>
    </row>
    <row r="268" spans="1:37" ht="12.75">
      <c r="A268" s="508">
        <v>151</v>
      </c>
      <c r="B268" s="439" t="s">
        <v>1353</v>
      </c>
      <c r="C268" s="456">
        <v>0.3294</v>
      </c>
      <c r="D268" s="461">
        <v>6647377</v>
      </c>
      <c r="E268" s="461">
        <v>7863845</v>
      </c>
      <c r="F268" s="451">
        <v>1216469</v>
      </c>
      <c r="G268" s="444">
        <v>121646900</v>
      </c>
      <c r="H268" s="514" t="s">
        <v>1423</v>
      </c>
      <c r="I268" s="366"/>
      <c r="J268" s="366"/>
      <c r="K268" s="366"/>
      <c r="L268" s="366"/>
      <c r="M268" s="366"/>
      <c r="N268" s="366"/>
      <c r="O268" s="366"/>
      <c r="P268" s="366"/>
      <c r="Q268" s="366"/>
      <c r="R268" s="366"/>
      <c r="S268" s="366"/>
      <c r="T268" s="366"/>
      <c r="U268" s="366"/>
      <c r="V268" s="366"/>
      <c r="W268" s="366"/>
      <c r="X268" s="366"/>
      <c r="Y268" s="366"/>
      <c r="Z268" s="366"/>
      <c r="AA268" s="366"/>
      <c r="AB268" s="366"/>
      <c r="AC268" s="366"/>
      <c r="AD268" s="366"/>
      <c r="AE268" s="366"/>
      <c r="AF268" s="366"/>
      <c r="AG268" s="366"/>
      <c r="AH268" s="366"/>
      <c r="AI268" s="366"/>
      <c r="AJ268" s="366"/>
      <c r="AK268" s="366"/>
    </row>
    <row r="269" spans="1:37" ht="12.75">
      <c r="A269" s="511">
        <v>152</v>
      </c>
      <c r="B269" s="433" t="s">
        <v>1134</v>
      </c>
      <c r="C269" s="434">
        <v>0.1</v>
      </c>
      <c r="D269" s="449">
        <v>36930401</v>
      </c>
      <c r="E269" s="449">
        <v>40619401</v>
      </c>
      <c r="F269" s="448">
        <v>3689000.2</v>
      </c>
      <c r="G269" s="445">
        <v>368900020</v>
      </c>
      <c r="H269" s="515" t="s">
        <v>1559</v>
      </c>
      <c r="I269" s="366"/>
      <c r="J269" s="366"/>
      <c r="K269" s="366"/>
      <c r="L269" s="366"/>
      <c r="M269" s="366"/>
      <c r="N269" s="366"/>
      <c r="O269" s="366"/>
      <c r="P269" s="366"/>
      <c r="Q269" s="366"/>
      <c r="R269" s="366"/>
      <c r="S269" s="366"/>
      <c r="T269" s="366"/>
      <c r="U269" s="366"/>
      <c r="V269" s="366"/>
      <c r="W269" s="366"/>
      <c r="X269" s="366"/>
      <c r="Y269" s="366"/>
      <c r="Z269" s="366"/>
      <c r="AA269" s="366"/>
      <c r="AB269" s="366"/>
      <c r="AC269" s="366"/>
      <c r="AD269" s="366"/>
      <c r="AE269" s="366"/>
      <c r="AF269" s="366"/>
      <c r="AG269" s="366"/>
      <c r="AH269" s="366"/>
      <c r="AI269" s="366"/>
      <c r="AJ269" s="366"/>
      <c r="AK269" s="366"/>
    </row>
    <row r="270" spans="1:37" ht="12.75">
      <c r="A270" s="508">
        <v>153</v>
      </c>
      <c r="B270" s="439" t="s">
        <v>1560</v>
      </c>
      <c r="C270" s="456">
        <v>0.1576</v>
      </c>
      <c r="D270" s="461">
        <v>62563788</v>
      </c>
      <c r="E270" s="461">
        <v>72426616</v>
      </c>
      <c r="F270" s="451">
        <v>9862829</v>
      </c>
      <c r="G270" s="444">
        <v>986282900</v>
      </c>
      <c r="H270" s="514" t="s">
        <v>1559</v>
      </c>
      <c r="I270" s="366"/>
      <c r="J270" s="366"/>
      <c r="K270" s="366"/>
      <c r="L270" s="366"/>
      <c r="M270" s="366"/>
      <c r="N270" s="366"/>
      <c r="O270" s="366"/>
      <c r="P270" s="366"/>
      <c r="Q270" s="366"/>
      <c r="R270" s="366"/>
      <c r="S270" s="366"/>
      <c r="T270" s="366"/>
      <c r="U270" s="366"/>
      <c r="V270" s="366"/>
      <c r="W270" s="366"/>
      <c r="X270" s="366"/>
      <c r="Y270" s="366"/>
      <c r="Z270" s="366"/>
      <c r="AA270" s="366"/>
      <c r="AB270" s="366"/>
      <c r="AC270" s="366"/>
      <c r="AD270" s="366"/>
      <c r="AE270" s="366"/>
      <c r="AF270" s="366"/>
      <c r="AG270" s="366"/>
      <c r="AH270" s="366"/>
      <c r="AI270" s="366"/>
      <c r="AJ270" s="366"/>
      <c r="AK270" s="366"/>
    </row>
    <row r="271" spans="1:37" ht="12.75">
      <c r="A271" s="511">
        <v>154</v>
      </c>
      <c r="B271" s="433" t="s">
        <v>397</v>
      </c>
      <c r="C271" s="434">
        <v>0.25</v>
      </c>
      <c r="D271" s="449">
        <v>3076501</v>
      </c>
      <c r="E271" s="449">
        <v>3845625</v>
      </c>
      <c r="F271" s="448">
        <v>769125</v>
      </c>
      <c r="G271" s="445">
        <v>76912500</v>
      </c>
      <c r="H271" s="515" t="s">
        <v>1425</v>
      </c>
      <c r="I271" s="366"/>
      <c r="J271" s="366"/>
      <c r="K271" s="366"/>
      <c r="L271" s="366"/>
      <c r="M271" s="366"/>
      <c r="N271" s="366"/>
      <c r="O271" s="366"/>
      <c r="P271" s="366"/>
      <c r="Q271" s="366"/>
      <c r="R271" s="366"/>
      <c r="S271" s="366"/>
      <c r="T271" s="366"/>
      <c r="U271" s="366"/>
      <c r="V271" s="366"/>
      <c r="W271" s="366"/>
      <c r="X271" s="366"/>
      <c r="Y271" s="366"/>
      <c r="Z271" s="366"/>
      <c r="AA271" s="366"/>
      <c r="AB271" s="366"/>
      <c r="AC271" s="366"/>
      <c r="AD271" s="366"/>
      <c r="AE271" s="366"/>
      <c r="AF271" s="366"/>
      <c r="AG271" s="366"/>
      <c r="AH271" s="366"/>
      <c r="AI271" s="366"/>
      <c r="AJ271" s="366"/>
      <c r="AK271" s="366"/>
    </row>
    <row r="272" spans="1:37" ht="12.75">
      <c r="A272" s="508">
        <v>155</v>
      </c>
      <c r="B272" s="439" t="s">
        <v>1561</v>
      </c>
      <c r="C272" s="456">
        <v>0.2</v>
      </c>
      <c r="D272" s="461">
        <v>2700001</v>
      </c>
      <c r="E272" s="461">
        <v>3060000</v>
      </c>
      <c r="F272" s="451">
        <v>360000</v>
      </c>
      <c r="G272" s="444">
        <v>36000000</v>
      </c>
      <c r="H272" s="514" t="s">
        <v>1562</v>
      </c>
      <c r="I272" s="366"/>
      <c r="J272" s="366"/>
      <c r="K272" s="366"/>
      <c r="L272" s="366"/>
      <c r="M272" s="366"/>
      <c r="N272" s="366"/>
      <c r="O272" s="366"/>
      <c r="P272" s="366"/>
      <c r="Q272" s="366"/>
      <c r="R272" s="366"/>
      <c r="S272" s="366"/>
      <c r="T272" s="366"/>
      <c r="U272" s="366"/>
      <c r="V272" s="366"/>
      <c r="W272" s="366"/>
      <c r="X272" s="366"/>
      <c r="Y272" s="366"/>
      <c r="Z272" s="366"/>
      <c r="AA272" s="366"/>
      <c r="AB272" s="366"/>
      <c r="AC272" s="366"/>
      <c r="AD272" s="366"/>
      <c r="AE272" s="366"/>
      <c r="AF272" s="366"/>
      <c r="AG272" s="366"/>
      <c r="AH272" s="366"/>
      <c r="AI272" s="366"/>
      <c r="AJ272" s="366"/>
      <c r="AK272" s="366"/>
    </row>
    <row r="273" spans="1:37" ht="12.75">
      <c r="A273" s="511">
        <v>156</v>
      </c>
      <c r="B273" s="433" t="s">
        <v>243</v>
      </c>
      <c r="C273" s="434">
        <v>0.2</v>
      </c>
      <c r="D273" s="449">
        <v>3564001</v>
      </c>
      <c r="E273" s="449">
        <v>4276800</v>
      </c>
      <c r="F273" s="448">
        <v>712800</v>
      </c>
      <c r="G273" s="445">
        <v>71280000</v>
      </c>
      <c r="H273" s="515" t="s">
        <v>1562</v>
      </c>
      <c r="I273" s="366"/>
      <c r="J273" s="366"/>
      <c r="K273" s="366"/>
      <c r="L273" s="366"/>
      <c r="M273" s="366"/>
      <c r="N273" s="366"/>
      <c r="O273" s="366"/>
      <c r="P273" s="366"/>
      <c r="Q273" s="366"/>
      <c r="R273" s="366"/>
      <c r="S273" s="366"/>
      <c r="T273" s="366"/>
      <c r="U273" s="366"/>
      <c r="V273" s="366"/>
      <c r="W273" s="366"/>
      <c r="X273" s="366"/>
      <c r="Y273" s="366"/>
      <c r="Z273" s="366"/>
      <c r="AA273" s="366"/>
      <c r="AB273" s="366"/>
      <c r="AC273" s="366"/>
      <c r="AD273" s="366"/>
      <c r="AE273" s="366"/>
      <c r="AF273" s="366"/>
      <c r="AG273" s="366"/>
      <c r="AH273" s="366"/>
      <c r="AI273" s="366"/>
      <c r="AJ273" s="366"/>
      <c r="AK273" s="366"/>
    </row>
    <row r="274" spans="1:37" ht="12.75">
      <c r="A274" s="508">
        <v>157</v>
      </c>
      <c r="B274" s="439" t="s">
        <v>1563</v>
      </c>
      <c r="C274" s="456">
        <v>0.15</v>
      </c>
      <c r="D274" s="461">
        <v>1000001</v>
      </c>
      <c r="E274" s="461">
        <v>1150000</v>
      </c>
      <c r="F274" s="451">
        <v>150000</v>
      </c>
      <c r="G274" s="444">
        <v>15000000</v>
      </c>
      <c r="H274" s="514" t="s">
        <v>1562</v>
      </c>
      <c r="I274" s="366"/>
      <c r="J274" s="366"/>
      <c r="K274" s="366"/>
      <c r="L274" s="366"/>
      <c r="M274" s="366"/>
      <c r="N274" s="366"/>
      <c r="O274" s="366"/>
      <c r="P274" s="366"/>
      <c r="Q274" s="366"/>
      <c r="R274" s="366"/>
      <c r="S274" s="366"/>
      <c r="T274" s="366"/>
      <c r="U274" s="366"/>
      <c r="V274" s="366"/>
      <c r="W274" s="366"/>
      <c r="X274" s="366"/>
      <c r="Y274" s="366"/>
      <c r="Z274" s="366"/>
      <c r="AA274" s="366"/>
      <c r="AB274" s="366"/>
      <c r="AC274" s="366"/>
      <c r="AD274" s="366"/>
      <c r="AE274" s="366"/>
      <c r="AF274" s="366"/>
      <c r="AG274" s="366"/>
      <c r="AH274" s="366"/>
      <c r="AI274" s="366"/>
      <c r="AJ274" s="366"/>
      <c r="AK274" s="366"/>
    </row>
    <row r="275" spans="1:37" ht="12.75">
      <c r="A275" s="511">
        <v>158</v>
      </c>
      <c r="B275" s="433" t="s">
        <v>191</v>
      </c>
      <c r="C275" s="434">
        <v>0.25</v>
      </c>
      <c r="D275" s="449">
        <v>24771430</v>
      </c>
      <c r="E275" s="449">
        <v>30964287</v>
      </c>
      <c r="F275" s="448">
        <v>6192857.25</v>
      </c>
      <c r="G275" s="445">
        <v>619285725</v>
      </c>
      <c r="H275" s="515" t="s">
        <v>1562</v>
      </c>
      <c r="I275" s="366"/>
      <c r="J275" s="366"/>
      <c r="K275" s="366"/>
      <c r="L275" s="366"/>
      <c r="M275" s="366"/>
      <c r="N275" s="366"/>
      <c r="O275" s="366"/>
      <c r="P275" s="366"/>
      <c r="Q275" s="366"/>
      <c r="R275" s="366"/>
      <c r="S275" s="366"/>
      <c r="T275" s="366"/>
      <c r="U275" s="366"/>
      <c r="V275" s="366"/>
      <c r="W275" s="366"/>
      <c r="X275" s="366"/>
      <c r="Y275" s="366"/>
      <c r="Z275" s="366"/>
      <c r="AA275" s="366"/>
      <c r="AB275" s="366"/>
      <c r="AC275" s="366"/>
      <c r="AD275" s="366"/>
      <c r="AE275" s="366"/>
      <c r="AF275" s="366"/>
      <c r="AG275" s="366"/>
      <c r="AH275" s="366"/>
      <c r="AI275" s="366"/>
      <c r="AJ275" s="366"/>
      <c r="AK275" s="366"/>
    </row>
    <row r="276" spans="1:37" ht="12.75">
      <c r="A276" s="508">
        <v>159</v>
      </c>
      <c r="B276" s="439" t="s">
        <v>1564</v>
      </c>
      <c r="C276" s="456">
        <v>0.079</v>
      </c>
      <c r="D276" s="461">
        <v>11562226</v>
      </c>
      <c r="E276" s="461">
        <v>12475641</v>
      </c>
      <c r="F276" s="451">
        <v>913416</v>
      </c>
      <c r="G276" s="444">
        <v>91341600</v>
      </c>
      <c r="H276" s="514" t="s">
        <v>1565</v>
      </c>
      <c r="I276" s="366"/>
      <c r="J276" s="366"/>
      <c r="K276" s="366"/>
      <c r="L276" s="366"/>
      <c r="M276" s="366"/>
      <c r="N276" s="366"/>
      <c r="O276" s="366"/>
      <c r="P276" s="366"/>
      <c r="Q276" s="366"/>
      <c r="R276" s="366"/>
      <c r="S276" s="366"/>
      <c r="T276" s="366"/>
      <c r="U276" s="366"/>
      <c r="V276" s="366"/>
      <c r="W276" s="366"/>
      <c r="X276" s="366"/>
      <c r="Y276" s="366"/>
      <c r="Z276" s="366"/>
      <c r="AA276" s="366"/>
      <c r="AB276" s="366"/>
      <c r="AC276" s="366"/>
      <c r="AD276" s="366"/>
      <c r="AE276" s="366"/>
      <c r="AF276" s="366"/>
      <c r="AG276" s="366"/>
      <c r="AH276" s="366"/>
      <c r="AI276" s="366"/>
      <c r="AJ276" s="366"/>
      <c r="AK276" s="366"/>
    </row>
    <row r="277" spans="1:37" ht="12.75">
      <c r="A277" s="511">
        <v>160</v>
      </c>
      <c r="B277" s="433" t="s">
        <v>1566</v>
      </c>
      <c r="C277" s="434">
        <v>0.6</v>
      </c>
      <c r="D277" s="449">
        <v>376418</v>
      </c>
      <c r="E277" s="449">
        <v>526417</v>
      </c>
      <c r="F277" s="448">
        <v>150000</v>
      </c>
      <c r="G277" s="445">
        <v>15000000</v>
      </c>
      <c r="H277" s="515" t="s">
        <v>1565</v>
      </c>
      <c r="I277" s="366"/>
      <c r="J277" s="366"/>
      <c r="K277" s="366"/>
      <c r="L277" s="366"/>
      <c r="M277" s="366"/>
      <c r="N277" s="366"/>
      <c r="O277" s="366"/>
      <c r="P277" s="366"/>
      <c r="Q277" s="366"/>
      <c r="R277" s="366"/>
      <c r="S277" s="366"/>
      <c r="T277" s="366"/>
      <c r="U277" s="366"/>
      <c r="V277" s="366"/>
      <c r="W277" s="366"/>
      <c r="X277" s="366"/>
      <c r="Y277" s="366"/>
      <c r="Z277" s="366"/>
      <c r="AA277" s="366"/>
      <c r="AB277" s="366"/>
      <c r="AC277" s="366"/>
      <c r="AD277" s="366"/>
      <c r="AE277" s="366"/>
      <c r="AF277" s="366"/>
      <c r="AG277" s="366"/>
      <c r="AH277" s="366"/>
      <c r="AI277" s="366"/>
      <c r="AJ277" s="366"/>
      <c r="AK277" s="366"/>
    </row>
    <row r="278" spans="1:37" ht="12.75">
      <c r="A278" s="508">
        <v>161</v>
      </c>
      <c r="B278" s="439" t="s">
        <v>1567</v>
      </c>
      <c r="C278" s="456">
        <v>0.05</v>
      </c>
      <c r="D278" s="461">
        <v>6250001</v>
      </c>
      <c r="E278" s="461">
        <v>6562500</v>
      </c>
      <c r="F278" s="451">
        <v>312500</v>
      </c>
      <c r="G278" s="444">
        <v>31250000</v>
      </c>
      <c r="H278" s="514" t="s">
        <v>1433</v>
      </c>
      <c r="I278" s="366"/>
      <c r="J278" s="366"/>
      <c r="K278" s="366"/>
      <c r="L278" s="366"/>
      <c r="M278" s="366"/>
      <c r="N278" s="366"/>
      <c r="O278" s="366"/>
      <c r="P278" s="366"/>
      <c r="Q278" s="366"/>
      <c r="R278" s="366"/>
      <c r="S278" s="366"/>
      <c r="T278" s="366"/>
      <c r="U278" s="366"/>
      <c r="V278" s="366"/>
      <c r="W278" s="366"/>
      <c r="X278" s="366"/>
      <c r="Y278" s="366"/>
      <c r="Z278" s="366"/>
      <c r="AA278" s="366"/>
      <c r="AB278" s="366"/>
      <c r="AC278" s="366"/>
      <c r="AD278" s="366"/>
      <c r="AE278" s="366"/>
      <c r="AF278" s="366"/>
      <c r="AG278" s="366"/>
      <c r="AH278" s="366"/>
      <c r="AI278" s="366"/>
      <c r="AJ278" s="366"/>
      <c r="AK278" s="366"/>
    </row>
    <row r="279" spans="1:37" ht="12.75">
      <c r="A279" s="511">
        <v>162</v>
      </c>
      <c r="B279" s="433" t="s">
        <v>1469</v>
      </c>
      <c r="C279" s="434">
        <v>0.2814</v>
      </c>
      <c r="D279" s="449">
        <v>7885820</v>
      </c>
      <c r="E279" s="449">
        <v>10104708</v>
      </c>
      <c r="F279" s="448">
        <v>2218889</v>
      </c>
      <c r="G279" s="445">
        <v>221888900</v>
      </c>
      <c r="H279" s="515" t="s">
        <v>1568</v>
      </c>
      <c r="I279" s="366"/>
      <c r="J279" s="366"/>
      <c r="K279" s="366"/>
      <c r="L279" s="366"/>
      <c r="M279" s="366"/>
      <c r="N279" s="366"/>
      <c r="O279" s="366"/>
      <c r="P279" s="366"/>
      <c r="Q279" s="366"/>
      <c r="R279" s="366"/>
      <c r="S279" s="366"/>
      <c r="T279" s="366"/>
      <c r="U279" s="366"/>
      <c r="V279" s="366"/>
      <c r="W279" s="366"/>
      <c r="X279" s="366"/>
      <c r="Y279" s="366"/>
      <c r="Z279" s="366"/>
      <c r="AA279" s="366"/>
      <c r="AB279" s="366"/>
      <c r="AC279" s="366"/>
      <c r="AD279" s="366"/>
      <c r="AE279" s="366"/>
      <c r="AF279" s="366"/>
      <c r="AG279" s="366"/>
      <c r="AH279" s="366"/>
      <c r="AI279" s="366"/>
      <c r="AJ279" s="366"/>
      <c r="AK279" s="366"/>
    </row>
    <row r="280" spans="1:37" ht="12.75">
      <c r="A280" s="508">
        <v>163</v>
      </c>
      <c r="B280" s="439" t="s">
        <v>1463</v>
      </c>
      <c r="C280" s="456">
        <v>0.0515</v>
      </c>
      <c r="D280" s="461">
        <v>2095001</v>
      </c>
      <c r="E280" s="461">
        <v>2202949</v>
      </c>
      <c r="F280" s="451">
        <v>107949</v>
      </c>
      <c r="G280" s="444">
        <v>10794900</v>
      </c>
      <c r="H280" s="514" t="s">
        <v>1568</v>
      </c>
      <c r="I280" s="366"/>
      <c r="J280" s="366"/>
      <c r="K280" s="366"/>
      <c r="L280" s="366"/>
      <c r="M280" s="366"/>
      <c r="N280" s="366"/>
      <c r="O280" s="366"/>
      <c r="P280" s="366"/>
      <c r="Q280" s="366"/>
      <c r="R280" s="366"/>
      <c r="S280" s="366"/>
      <c r="T280" s="366"/>
      <c r="U280" s="366"/>
      <c r="V280" s="366"/>
      <c r="W280" s="366"/>
      <c r="X280" s="366"/>
      <c r="Y280" s="366"/>
      <c r="Z280" s="366"/>
      <c r="AA280" s="366"/>
      <c r="AB280" s="366"/>
      <c r="AC280" s="366"/>
      <c r="AD280" s="366"/>
      <c r="AE280" s="366"/>
      <c r="AF280" s="366"/>
      <c r="AG280" s="366"/>
      <c r="AH280" s="366"/>
      <c r="AI280" s="366"/>
      <c r="AJ280" s="366"/>
      <c r="AK280" s="366"/>
    </row>
    <row r="281" spans="1:37" ht="13.5" thickBot="1">
      <c r="A281" s="516">
        <v>164</v>
      </c>
      <c r="B281" s="517" t="s">
        <v>1569</v>
      </c>
      <c r="C281" s="518">
        <v>0.0288</v>
      </c>
      <c r="D281" s="519">
        <v>45838066</v>
      </c>
      <c r="E281" s="519">
        <v>47158202</v>
      </c>
      <c r="F281" s="520">
        <v>1320136.25</v>
      </c>
      <c r="G281" s="521">
        <v>132013625</v>
      </c>
      <c r="H281" s="522" t="s">
        <v>1436</v>
      </c>
      <c r="I281" s="366"/>
      <c r="J281" s="366"/>
      <c r="K281" s="366"/>
      <c r="L281" s="366"/>
      <c r="M281" s="366"/>
      <c r="N281" s="366"/>
      <c r="O281" s="366"/>
      <c r="P281" s="366"/>
      <c r="Q281" s="366"/>
      <c r="R281" s="366"/>
      <c r="S281" s="366"/>
      <c r="T281" s="366"/>
      <c r="U281" s="366"/>
      <c r="V281" s="366"/>
      <c r="W281" s="366"/>
      <c r="X281" s="366"/>
      <c r="Y281" s="366"/>
      <c r="Z281" s="366"/>
      <c r="AA281" s="366"/>
      <c r="AB281" s="366"/>
      <c r="AC281" s="366"/>
      <c r="AD281" s="366"/>
      <c r="AE281" s="366"/>
      <c r="AF281" s="366"/>
      <c r="AG281" s="366"/>
      <c r="AH281" s="366"/>
      <c r="AI281" s="366"/>
      <c r="AJ281" s="366"/>
      <c r="AK281" s="366"/>
    </row>
    <row r="282" spans="1:37" ht="13.5" thickBot="1">
      <c r="A282" s="492"/>
      <c r="B282" s="493"/>
      <c r="C282" s="494"/>
      <c r="D282" s="495" t="s">
        <v>1570</v>
      </c>
      <c r="E282" s="496" t="s">
        <v>39</v>
      </c>
      <c r="F282" s="486">
        <v>352698899.2825</v>
      </c>
      <c r="G282" s="486">
        <v>34795992768.25</v>
      </c>
      <c r="H282" s="497"/>
      <c r="I282" s="366"/>
      <c r="J282" s="366"/>
      <c r="K282" s="366"/>
      <c r="L282" s="366"/>
      <c r="M282" s="366"/>
      <c r="N282" s="366"/>
      <c r="O282" s="366"/>
      <c r="P282" s="366"/>
      <c r="Q282" s="366"/>
      <c r="R282" s="366"/>
      <c r="S282" s="366"/>
      <c r="T282" s="366"/>
      <c r="U282" s="366"/>
      <c r="V282" s="366"/>
      <c r="W282" s="366"/>
      <c r="X282" s="366"/>
      <c r="Y282" s="366"/>
      <c r="Z282" s="366"/>
      <c r="AA282" s="366"/>
      <c r="AB282" s="366"/>
      <c r="AC282" s="366"/>
      <c r="AD282" s="366"/>
      <c r="AE282" s="366"/>
      <c r="AF282" s="366"/>
      <c r="AG282" s="366"/>
      <c r="AH282" s="366"/>
      <c r="AI282" s="366"/>
      <c r="AJ282" s="366"/>
      <c r="AK282" s="366"/>
    </row>
    <row r="283" spans="1:37" ht="12.75">
      <c r="A283" s="447"/>
      <c r="B283" s="452"/>
      <c r="C283" s="447"/>
      <c r="D283" s="489"/>
      <c r="E283" s="490"/>
      <c r="F283" s="491"/>
      <c r="G283" s="491"/>
      <c r="H283" s="447"/>
      <c r="I283" s="366"/>
      <c r="J283" s="366"/>
      <c r="K283" s="366"/>
      <c r="L283" s="366"/>
      <c r="M283" s="366"/>
      <c r="N283" s="366"/>
      <c r="O283" s="366"/>
      <c r="P283" s="366"/>
      <c r="Q283" s="366"/>
      <c r="R283" s="366"/>
      <c r="S283" s="366"/>
      <c r="T283" s="366"/>
      <c r="U283" s="366"/>
      <c r="V283" s="366"/>
      <c r="W283" s="366"/>
      <c r="X283" s="366"/>
      <c r="Y283" s="366"/>
      <c r="Z283" s="366"/>
      <c r="AA283" s="366"/>
      <c r="AB283" s="366"/>
      <c r="AC283" s="366"/>
      <c r="AD283" s="366"/>
      <c r="AE283" s="366"/>
      <c r="AF283" s="366"/>
      <c r="AG283" s="366"/>
      <c r="AH283" s="366"/>
      <c r="AI283" s="366"/>
      <c r="AJ283" s="366"/>
      <c r="AK283" s="366"/>
    </row>
    <row r="284" spans="1:37" ht="13.5" thickBot="1">
      <c r="A284" s="366"/>
      <c r="B284" s="366"/>
      <c r="C284" s="367"/>
      <c r="D284" s="366"/>
      <c r="E284" s="366"/>
      <c r="F284" s="366"/>
      <c r="G284" s="366"/>
      <c r="H284" s="366"/>
      <c r="I284" s="366"/>
      <c r="J284" s="366"/>
      <c r="K284" s="366"/>
      <c r="L284" s="366"/>
      <c r="M284" s="366"/>
      <c r="N284" s="366"/>
      <c r="O284" s="366"/>
      <c r="P284" s="366"/>
      <c r="Q284" s="366"/>
      <c r="R284" s="366"/>
      <c r="S284" s="366"/>
      <c r="T284" s="366"/>
      <c r="U284" s="366"/>
      <c r="V284" s="366"/>
      <c r="W284" s="366"/>
      <c r="X284" s="366"/>
      <c r="Y284" s="366"/>
      <c r="Z284" s="366"/>
      <c r="AA284" s="366"/>
      <c r="AB284" s="366"/>
      <c r="AC284" s="366"/>
      <c r="AD284" s="366"/>
      <c r="AE284" s="366"/>
      <c r="AF284" s="366"/>
      <c r="AG284" s="366"/>
      <c r="AH284" s="366"/>
      <c r="AI284" s="366"/>
      <c r="AJ284" s="366"/>
      <c r="AK284" s="366"/>
    </row>
    <row r="285" spans="1:37" ht="12.75">
      <c r="A285" s="742" t="s">
        <v>1571</v>
      </c>
      <c r="B285" s="743"/>
      <c r="C285" s="743"/>
      <c r="D285" s="743"/>
      <c r="E285" s="743"/>
      <c r="F285" s="805"/>
      <c r="G285" s="366"/>
      <c r="H285" s="366"/>
      <c r="I285" s="366"/>
      <c r="J285" s="366"/>
      <c r="K285" s="366"/>
      <c r="L285" s="366"/>
      <c r="M285" s="366"/>
      <c r="N285" s="366"/>
      <c r="O285" s="366"/>
      <c r="P285" s="366"/>
      <c r="Q285" s="366"/>
      <c r="R285" s="366"/>
      <c r="S285" s="366"/>
      <c r="T285" s="366"/>
      <c r="U285" s="366"/>
      <c r="V285" s="366"/>
      <c r="W285" s="366"/>
      <c r="X285" s="366"/>
      <c r="Y285" s="366"/>
      <c r="Z285" s="366"/>
      <c r="AA285" s="366"/>
      <c r="AB285" s="366"/>
      <c r="AC285" s="366"/>
      <c r="AD285" s="366"/>
      <c r="AE285" s="366"/>
      <c r="AF285" s="366"/>
      <c r="AG285" s="366"/>
      <c r="AH285" s="366"/>
      <c r="AI285" s="366"/>
      <c r="AJ285" s="366"/>
      <c r="AK285" s="366"/>
    </row>
    <row r="286" spans="1:37" ht="15.75" customHeight="1" thickBot="1">
      <c r="A286" s="744"/>
      <c r="B286" s="745"/>
      <c r="C286" s="745"/>
      <c r="D286" s="745"/>
      <c r="E286" s="745"/>
      <c r="F286" s="806"/>
      <c r="G286" s="366"/>
      <c r="H286" s="366"/>
      <c r="I286" s="366"/>
      <c r="J286" s="366"/>
      <c r="K286" s="366"/>
      <c r="L286" s="366"/>
      <c r="M286" s="366"/>
      <c r="N286" s="366"/>
      <c r="O286" s="366"/>
      <c r="P286" s="366"/>
      <c r="Q286" s="366"/>
      <c r="R286" s="366"/>
      <c r="S286" s="366"/>
      <c r="T286" s="366"/>
      <c r="U286" s="366"/>
      <c r="V286" s="366"/>
      <c r="W286" s="366"/>
      <c r="X286" s="366"/>
      <c r="Y286" s="366"/>
      <c r="Z286" s="366"/>
      <c r="AA286" s="366"/>
      <c r="AB286" s="366"/>
      <c r="AC286" s="366"/>
      <c r="AD286" s="366"/>
      <c r="AE286" s="366"/>
      <c r="AF286" s="366"/>
      <c r="AG286" s="366"/>
      <c r="AH286" s="366"/>
      <c r="AI286" s="366"/>
      <c r="AJ286" s="366"/>
      <c r="AK286" s="366"/>
    </row>
    <row r="287" spans="1:37" ht="26.25" thickBot="1">
      <c r="A287" s="476" t="s">
        <v>700</v>
      </c>
      <c r="B287" s="477" t="s">
        <v>1258</v>
      </c>
      <c r="C287" s="477" t="s">
        <v>1572</v>
      </c>
      <c r="D287" s="477" t="s">
        <v>1259</v>
      </c>
      <c r="E287" s="478" t="s">
        <v>1573</v>
      </c>
      <c r="F287" s="479" t="s">
        <v>1058</v>
      </c>
      <c r="G287" s="366"/>
      <c r="H287" s="366"/>
      <c r="I287" s="366"/>
      <c r="J287" s="366"/>
      <c r="K287" s="366"/>
      <c r="L287" s="366"/>
      <c r="M287" s="366"/>
      <c r="N287" s="366"/>
      <c r="O287" s="366"/>
      <c r="P287" s="366"/>
      <c r="Q287" s="366"/>
      <c r="R287" s="366"/>
      <c r="S287" s="366"/>
      <c r="T287" s="366"/>
      <c r="U287" s="366"/>
      <c r="V287" s="366"/>
      <c r="W287" s="366"/>
      <c r="X287" s="366"/>
      <c r="Y287" s="366"/>
      <c r="Z287" s="366"/>
      <c r="AA287" s="366"/>
      <c r="AB287" s="366"/>
      <c r="AC287" s="366"/>
      <c r="AD287" s="366"/>
      <c r="AE287" s="366"/>
      <c r="AF287" s="366"/>
      <c r="AG287" s="366"/>
      <c r="AH287" s="366"/>
      <c r="AI287" s="366"/>
      <c r="AJ287" s="366"/>
      <c r="AK287" s="366"/>
    </row>
    <row r="288" spans="1:37" ht="24.75" customHeight="1" thickTop="1">
      <c r="A288" s="480">
        <v>1</v>
      </c>
      <c r="B288" s="473" t="s">
        <v>1574</v>
      </c>
      <c r="C288" s="540">
        <v>125000000</v>
      </c>
      <c r="D288" s="540">
        <v>1250000000</v>
      </c>
      <c r="E288" s="473" t="s">
        <v>1302</v>
      </c>
      <c r="F288" s="481" t="s">
        <v>1575</v>
      </c>
      <c r="G288" s="366"/>
      <c r="H288" s="366"/>
      <c r="I288" s="366"/>
      <c r="J288" s="366"/>
      <c r="K288" s="366"/>
      <c r="L288" s="366"/>
      <c r="M288" s="366"/>
      <c r="N288" s="366"/>
      <c r="O288" s="366"/>
      <c r="P288" s="366"/>
      <c r="Q288" s="366"/>
      <c r="R288" s="366"/>
      <c r="S288" s="366"/>
      <c r="T288" s="366"/>
      <c r="U288" s="366"/>
      <c r="V288" s="366"/>
      <c r="W288" s="366"/>
      <c r="X288" s="366"/>
      <c r="Y288" s="366"/>
      <c r="Z288" s="366"/>
      <c r="AA288" s="366"/>
      <c r="AB288" s="366"/>
      <c r="AC288" s="366"/>
      <c r="AD288" s="366"/>
      <c r="AE288" s="366"/>
      <c r="AF288" s="366"/>
      <c r="AG288" s="366"/>
      <c r="AH288" s="366"/>
      <c r="AI288" s="366"/>
      <c r="AJ288" s="366"/>
      <c r="AK288" s="366"/>
    </row>
    <row r="289" spans="1:37" ht="24.75" customHeight="1">
      <c r="A289" s="482">
        <v>2</v>
      </c>
      <c r="B289" s="474" t="s">
        <v>1576</v>
      </c>
      <c r="C289" s="475">
        <v>100000000</v>
      </c>
      <c r="D289" s="475">
        <v>1000000000</v>
      </c>
      <c r="E289" s="524" t="s">
        <v>1292</v>
      </c>
      <c r="F289" s="483" t="s">
        <v>1575</v>
      </c>
      <c r="G289" s="366"/>
      <c r="H289" s="366"/>
      <c r="I289" s="366"/>
      <c r="J289" s="366"/>
      <c r="K289" s="366"/>
      <c r="L289" s="366"/>
      <c r="M289" s="366"/>
      <c r="N289" s="366"/>
      <c r="O289" s="366"/>
      <c r="P289" s="366"/>
      <c r="Q289" s="366"/>
      <c r="R289" s="366"/>
      <c r="S289" s="366"/>
      <c r="T289" s="366"/>
      <c r="U289" s="366"/>
      <c r="V289" s="366"/>
      <c r="W289" s="366"/>
      <c r="X289" s="366"/>
      <c r="Y289" s="366"/>
      <c r="Z289" s="366"/>
      <c r="AA289" s="366"/>
      <c r="AB289" s="366"/>
      <c r="AC289" s="366"/>
      <c r="AD289" s="366"/>
      <c r="AE289" s="366"/>
      <c r="AF289" s="366"/>
      <c r="AG289" s="366"/>
      <c r="AH289" s="366"/>
      <c r="AI289" s="366"/>
      <c r="AJ289" s="366"/>
      <c r="AK289" s="366"/>
    </row>
    <row r="290" spans="1:37" ht="24.75" customHeight="1">
      <c r="A290" s="480">
        <v>3</v>
      </c>
      <c r="B290" s="473" t="s">
        <v>1577</v>
      </c>
      <c r="C290" s="540">
        <v>75000000</v>
      </c>
      <c r="D290" s="540">
        <v>750000000</v>
      </c>
      <c r="E290" s="473" t="s">
        <v>1578</v>
      </c>
      <c r="F290" s="481" t="s">
        <v>1579</v>
      </c>
      <c r="G290" s="366"/>
      <c r="H290" s="366"/>
      <c r="I290" s="366"/>
      <c r="J290" s="366"/>
      <c r="K290" s="366"/>
      <c r="L290" s="366"/>
      <c r="M290" s="366"/>
      <c r="N290" s="366"/>
      <c r="O290" s="366"/>
      <c r="P290" s="366"/>
      <c r="Q290" s="366"/>
      <c r="R290" s="366"/>
      <c r="S290" s="366"/>
      <c r="T290" s="366"/>
      <c r="U290" s="366"/>
      <c r="V290" s="366"/>
      <c r="W290" s="366"/>
      <c r="X290" s="366"/>
      <c r="Y290" s="366"/>
      <c r="Z290" s="366"/>
      <c r="AA290" s="366"/>
      <c r="AB290" s="366"/>
      <c r="AC290" s="366"/>
      <c r="AD290" s="366"/>
      <c r="AE290" s="366"/>
      <c r="AF290" s="366"/>
      <c r="AG290" s="366"/>
      <c r="AH290" s="366"/>
      <c r="AI290" s="366"/>
      <c r="AJ290" s="366"/>
      <c r="AK290" s="366"/>
    </row>
    <row r="291" spans="1:37" ht="24.75" customHeight="1" thickBot="1">
      <c r="A291" s="482">
        <v>4</v>
      </c>
      <c r="B291" s="474" t="s">
        <v>1580</v>
      </c>
      <c r="C291" s="475">
        <v>125000000</v>
      </c>
      <c r="D291" s="475">
        <v>1250000000</v>
      </c>
      <c r="E291" s="524" t="s">
        <v>1339</v>
      </c>
      <c r="F291" s="483" t="s">
        <v>1581</v>
      </c>
      <c r="G291" s="366"/>
      <c r="H291" s="366"/>
      <c r="I291" s="366"/>
      <c r="J291" s="366"/>
      <c r="K291" s="366"/>
      <c r="L291" s="366"/>
      <c r="M291" s="366"/>
      <c r="N291" s="366"/>
      <c r="O291" s="366"/>
      <c r="P291" s="366"/>
      <c r="Q291" s="366"/>
      <c r="R291" s="366"/>
      <c r="S291" s="366"/>
      <c r="T291" s="366"/>
      <c r="U291" s="366"/>
      <c r="V291" s="366"/>
      <c r="W291" s="366"/>
      <c r="X291" s="366"/>
      <c r="Y291" s="366"/>
      <c r="Z291" s="366"/>
      <c r="AA291" s="366"/>
      <c r="AB291" s="366"/>
      <c r="AC291" s="366"/>
      <c r="AD291" s="366"/>
      <c r="AE291" s="366"/>
      <c r="AF291" s="366"/>
      <c r="AG291" s="366"/>
      <c r="AH291" s="366"/>
      <c r="AI291" s="366"/>
      <c r="AJ291" s="366"/>
      <c r="AK291" s="366"/>
    </row>
    <row r="292" spans="1:37" ht="13.5" thickBot="1">
      <c r="A292" s="484"/>
      <c r="B292" s="485" t="s">
        <v>39</v>
      </c>
      <c r="C292" s="486">
        <v>425000000</v>
      </c>
      <c r="D292" s="486">
        <v>4250000000</v>
      </c>
      <c r="E292" s="487"/>
      <c r="F292" s="488"/>
      <c r="G292" s="366"/>
      <c r="H292" s="366"/>
      <c r="I292" s="366"/>
      <c r="J292" s="366"/>
      <c r="K292" s="366"/>
      <c r="L292" s="366"/>
      <c r="M292" s="366"/>
      <c r="N292" s="366"/>
      <c r="O292" s="366"/>
      <c r="P292" s="366"/>
      <c r="Q292" s="366"/>
      <c r="R292" s="366"/>
      <c r="S292" s="366"/>
      <c r="T292" s="366"/>
      <c r="U292" s="366"/>
      <c r="V292" s="366"/>
      <c r="W292" s="366"/>
      <c r="X292" s="366"/>
      <c r="Y292" s="366"/>
      <c r="Z292" s="366"/>
      <c r="AA292" s="366"/>
      <c r="AB292" s="366"/>
      <c r="AC292" s="366"/>
      <c r="AD292" s="366"/>
      <c r="AE292" s="366"/>
      <c r="AF292" s="366"/>
      <c r="AG292" s="366"/>
      <c r="AH292" s="366"/>
      <c r="AI292" s="366"/>
      <c r="AJ292" s="366"/>
      <c r="AK292" s="366"/>
    </row>
    <row r="293" spans="1:37" ht="12.75">
      <c r="A293" s="366"/>
      <c r="B293" s="366"/>
      <c r="C293" s="367"/>
      <c r="D293" s="366"/>
      <c r="E293" s="366"/>
      <c r="F293" s="366"/>
      <c r="G293" s="366"/>
      <c r="H293" s="366"/>
      <c r="I293" s="366"/>
      <c r="J293" s="366"/>
      <c r="K293" s="366"/>
      <c r="L293" s="366"/>
      <c r="M293" s="366"/>
      <c r="N293" s="366"/>
      <c r="O293" s="366"/>
      <c r="P293" s="366"/>
      <c r="Q293" s="366"/>
      <c r="R293" s="366"/>
      <c r="S293" s="366"/>
      <c r="T293" s="366"/>
      <c r="U293" s="366"/>
      <c r="V293" s="366"/>
      <c r="W293" s="366"/>
      <c r="X293" s="366"/>
      <c r="Y293" s="366"/>
      <c r="Z293" s="366"/>
      <c r="AA293" s="366"/>
      <c r="AB293" s="366"/>
      <c r="AC293" s="366"/>
      <c r="AD293" s="366"/>
      <c r="AE293" s="366"/>
      <c r="AF293" s="366"/>
      <c r="AG293" s="366"/>
      <c r="AH293" s="366"/>
      <c r="AI293" s="366"/>
      <c r="AJ293" s="366"/>
      <c r="AK293" s="366"/>
    </row>
    <row r="294" spans="1:37" ht="12.75">
      <c r="A294" s="366"/>
      <c r="B294" s="366"/>
      <c r="C294" s="367"/>
      <c r="D294" s="366"/>
      <c r="E294" s="366"/>
      <c r="F294" s="366"/>
      <c r="G294" s="366"/>
      <c r="H294" s="366"/>
      <c r="I294" s="366"/>
      <c r="J294" s="366"/>
      <c r="K294" s="366"/>
      <c r="L294" s="366"/>
      <c r="M294" s="366"/>
      <c r="N294" s="366"/>
      <c r="O294" s="366"/>
      <c r="P294" s="366"/>
      <c r="Q294" s="366"/>
      <c r="R294" s="366"/>
      <c r="S294" s="366"/>
      <c r="T294" s="366"/>
      <c r="U294" s="366"/>
      <c r="V294" s="366"/>
      <c r="W294" s="366"/>
      <c r="X294" s="366"/>
      <c r="Y294" s="366"/>
      <c r="Z294" s="366"/>
      <c r="AA294" s="366"/>
      <c r="AB294" s="366"/>
      <c r="AC294" s="366"/>
      <c r="AD294" s="366"/>
      <c r="AE294" s="366"/>
      <c r="AF294" s="366"/>
      <c r="AG294" s="366"/>
      <c r="AH294" s="366"/>
      <c r="AI294" s="366"/>
      <c r="AJ294" s="366"/>
      <c r="AK294" s="366"/>
    </row>
    <row r="295" spans="1:37" ht="12.75">
      <c r="A295" s="366"/>
      <c r="B295" s="366"/>
      <c r="C295" s="367"/>
      <c r="D295" s="366"/>
      <c r="E295" s="366"/>
      <c r="F295" s="366"/>
      <c r="G295" s="366"/>
      <c r="H295" s="366"/>
      <c r="I295" s="366"/>
      <c r="J295" s="366"/>
      <c r="K295" s="366"/>
      <c r="L295" s="366"/>
      <c r="M295" s="366"/>
      <c r="N295" s="366"/>
      <c r="O295" s="366"/>
      <c r="P295" s="366"/>
      <c r="Q295" s="366"/>
      <c r="R295" s="366"/>
      <c r="S295" s="366"/>
      <c r="T295" s="366"/>
      <c r="U295" s="366"/>
      <c r="V295" s="366"/>
      <c r="W295" s="366"/>
      <c r="X295" s="366"/>
      <c r="Y295" s="366"/>
      <c r="Z295" s="366"/>
      <c r="AA295" s="366"/>
      <c r="AB295" s="366"/>
      <c r="AC295" s="366"/>
      <c r="AD295" s="366"/>
      <c r="AE295" s="366"/>
      <c r="AF295" s="366"/>
      <c r="AG295" s="366"/>
      <c r="AH295" s="366"/>
      <c r="AI295" s="366"/>
      <c r="AJ295" s="366"/>
      <c r="AK295" s="366"/>
    </row>
    <row r="296" spans="1:37" ht="12.75">
      <c r="A296" s="366"/>
      <c r="B296" s="366"/>
      <c r="C296" s="367"/>
      <c r="D296" s="366"/>
      <c r="E296" s="366"/>
      <c r="F296" s="366"/>
      <c r="G296" s="366"/>
      <c r="H296" s="366"/>
      <c r="I296" s="366"/>
      <c r="J296" s="366"/>
      <c r="K296" s="366"/>
      <c r="L296" s="366"/>
      <c r="M296" s="366"/>
      <c r="N296" s="366"/>
      <c r="O296" s="366"/>
      <c r="P296" s="366"/>
      <c r="Q296" s="366"/>
      <c r="R296" s="366"/>
      <c r="S296" s="366"/>
      <c r="T296" s="366"/>
      <c r="U296" s="366"/>
      <c r="V296" s="366"/>
      <c r="W296" s="366"/>
      <c r="X296" s="366"/>
      <c r="Y296" s="366"/>
      <c r="Z296" s="366"/>
      <c r="AA296" s="366"/>
      <c r="AB296" s="366"/>
      <c r="AC296" s="366"/>
      <c r="AD296" s="366"/>
      <c r="AE296" s="366"/>
      <c r="AF296" s="366"/>
      <c r="AG296" s="366"/>
      <c r="AH296" s="366"/>
      <c r="AI296" s="366"/>
      <c r="AJ296" s="366"/>
      <c r="AK296" s="366"/>
    </row>
    <row r="297" spans="1:37" ht="12.75">
      <c r="A297" s="366"/>
      <c r="B297" s="366"/>
      <c r="C297" s="367"/>
      <c r="D297" s="366"/>
      <c r="E297" s="366"/>
      <c r="F297" s="366"/>
      <c r="G297" s="366"/>
      <c r="H297" s="366"/>
      <c r="I297" s="366"/>
      <c r="J297" s="366"/>
      <c r="K297" s="366"/>
      <c r="L297" s="366"/>
      <c r="M297" s="366"/>
      <c r="N297" s="366"/>
      <c r="O297" s="366"/>
      <c r="P297" s="366"/>
      <c r="Q297" s="366"/>
      <c r="R297" s="366"/>
      <c r="S297" s="366"/>
      <c r="T297" s="366"/>
      <c r="U297" s="366"/>
      <c r="V297" s="366"/>
      <c r="W297" s="366"/>
      <c r="X297" s="366"/>
      <c r="Y297" s="366"/>
      <c r="Z297" s="366"/>
      <c r="AA297" s="366"/>
      <c r="AB297" s="366"/>
      <c r="AC297" s="366"/>
      <c r="AD297" s="366"/>
      <c r="AE297" s="366"/>
      <c r="AF297" s="366"/>
      <c r="AG297" s="366"/>
      <c r="AH297" s="366"/>
      <c r="AI297" s="366"/>
      <c r="AJ297" s="366"/>
      <c r="AK297" s="366"/>
    </row>
    <row r="298" spans="1:37" ht="12.75">
      <c r="A298" s="366"/>
      <c r="B298" s="366"/>
      <c r="C298" s="367"/>
      <c r="D298" s="366"/>
      <c r="E298" s="366"/>
      <c r="F298" s="366"/>
      <c r="G298" s="366"/>
      <c r="H298" s="366"/>
      <c r="I298" s="366"/>
      <c r="J298" s="366"/>
      <c r="K298" s="366"/>
      <c r="L298" s="366"/>
      <c r="M298" s="366"/>
      <c r="N298" s="366"/>
      <c r="O298" s="366"/>
      <c r="P298" s="366"/>
      <c r="Q298" s="366"/>
      <c r="R298" s="366"/>
      <c r="S298" s="366"/>
      <c r="T298" s="366"/>
      <c r="U298" s="366"/>
      <c r="V298" s="366"/>
      <c r="W298" s="366"/>
      <c r="X298" s="366"/>
      <c r="Y298" s="366"/>
      <c r="Z298" s="366"/>
      <c r="AA298" s="366"/>
      <c r="AB298" s="366"/>
      <c r="AC298" s="366"/>
      <c r="AD298" s="366"/>
      <c r="AE298" s="366"/>
      <c r="AF298" s="366"/>
      <c r="AG298" s="366"/>
      <c r="AH298" s="366"/>
      <c r="AI298" s="366"/>
      <c r="AJ298" s="366"/>
      <c r="AK298" s="366"/>
    </row>
    <row r="299" spans="1:37" ht="12.75">
      <c r="A299" s="366"/>
      <c r="B299" s="366"/>
      <c r="C299" s="367"/>
      <c r="D299" s="366"/>
      <c r="E299" s="366"/>
      <c r="F299" s="366"/>
      <c r="G299" s="366"/>
      <c r="H299" s="366"/>
      <c r="I299" s="366"/>
      <c r="J299" s="366"/>
      <c r="K299" s="366"/>
      <c r="L299" s="366"/>
      <c r="M299" s="366"/>
      <c r="N299" s="366"/>
      <c r="O299" s="366"/>
      <c r="P299" s="366"/>
      <c r="Q299" s="366"/>
      <c r="R299" s="366"/>
      <c r="S299" s="366"/>
      <c r="T299" s="366"/>
      <c r="U299" s="366"/>
      <c r="V299" s="366"/>
      <c r="W299" s="366"/>
      <c r="X299" s="366"/>
      <c r="Y299" s="366"/>
      <c r="Z299" s="366"/>
      <c r="AA299" s="366"/>
      <c r="AB299" s="366"/>
      <c r="AC299" s="366"/>
      <c r="AD299" s="366"/>
      <c r="AE299" s="366"/>
      <c r="AF299" s="366"/>
      <c r="AG299" s="366"/>
      <c r="AH299" s="366"/>
      <c r="AI299" s="366"/>
      <c r="AJ299" s="366"/>
      <c r="AK299" s="366"/>
    </row>
    <row r="300" spans="1:37" ht="12.75">
      <c r="A300" s="366"/>
      <c r="B300" s="366"/>
      <c r="C300" s="367"/>
      <c r="D300" s="523" t="s">
        <v>1582</v>
      </c>
      <c r="E300" s="366"/>
      <c r="F300" s="366"/>
      <c r="G300" s="366"/>
      <c r="H300" s="366"/>
      <c r="I300" s="366"/>
      <c r="J300" s="366"/>
      <c r="K300" s="366"/>
      <c r="L300" s="366"/>
      <c r="M300" s="366"/>
      <c r="N300" s="366"/>
      <c r="O300" s="366"/>
      <c r="P300" s="366"/>
      <c r="Q300" s="366"/>
      <c r="R300" s="366"/>
      <c r="S300" s="366"/>
      <c r="T300" s="366"/>
      <c r="U300" s="366"/>
      <c r="V300" s="366"/>
      <c r="W300" s="366"/>
      <c r="X300" s="366"/>
      <c r="Y300" s="366"/>
      <c r="Z300" s="366"/>
      <c r="AA300" s="366"/>
      <c r="AB300" s="366"/>
      <c r="AC300" s="366"/>
      <c r="AD300" s="366"/>
      <c r="AE300" s="366"/>
      <c r="AF300" s="366"/>
      <c r="AG300" s="366"/>
      <c r="AH300" s="366"/>
      <c r="AI300" s="366"/>
      <c r="AJ300" s="366"/>
      <c r="AK300" s="366"/>
    </row>
    <row r="301" spans="1:37" ht="12.75">
      <c r="A301" s="366"/>
      <c r="B301" s="366"/>
      <c r="C301" s="367"/>
      <c r="D301" s="366"/>
      <c r="E301" s="366"/>
      <c r="F301" s="366"/>
      <c r="G301" s="366"/>
      <c r="H301" s="366"/>
      <c r="I301" s="366"/>
      <c r="J301" s="366"/>
      <c r="K301" s="366"/>
      <c r="L301" s="366"/>
      <c r="M301" s="366"/>
      <c r="N301" s="366"/>
      <c r="O301" s="366"/>
      <c r="P301" s="366"/>
      <c r="Q301" s="366"/>
      <c r="R301" s="366"/>
      <c r="S301" s="366"/>
      <c r="T301" s="366"/>
      <c r="U301" s="366"/>
      <c r="V301" s="366"/>
      <c r="W301" s="366"/>
      <c r="X301" s="366"/>
      <c r="Y301" s="366"/>
      <c r="Z301" s="366"/>
      <c r="AA301" s="366"/>
      <c r="AB301" s="366"/>
      <c r="AC301" s="366"/>
      <c r="AD301" s="366"/>
      <c r="AE301" s="366"/>
      <c r="AF301" s="366"/>
      <c r="AG301" s="366"/>
      <c r="AH301" s="366"/>
      <c r="AI301" s="366"/>
      <c r="AJ301" s="366"/>
      <c r="AK301" s="366"/>
    </row>
    <row r="302" spans="1:37" ht="12.75">
      <c r="A302" s="366"/>
      <c r="B302" s="366"/>
      <c r="C302" s="367"/>
      <c r="D302" s="366"/>
      <c r="E302" s="366"/>
      <c r="F302" s="366"/>
      <c r="G302" s="366"/>
      <c r="H302" s="366"/>
      <c r="I302" s="366"/>
      <c r="J302" s="366"/>
      <c r="K302" s="366"/>
      <c r="L302" s="366"/>
      <c r="M302" s="366"/>
      <c r="N302" s="366"/>
      <c r="O302" s="366"/>
      <c r="P302" s="366"/>
      <c r="Q302" s="366"/>
      <c r="R302" s="366"/>
      <c r="S302" s="366"/>
      <c r="T302" s="366"/>
      <c r="U302" s="366"/>
      <c r="V302" s="366"/>
      <c r="W302" s="366"/>
      <c r="X302" s="366"/>
      <c r="Y302" s="366"/>
      <c r="Z302" s="366"/>
      <c r="AA302" s="366"/>
      <c r="AB302" s="366"/>
      <c r="AC302" s="366"/>
      <c r="AD302" s="366"/>
      <c r="AE302" s="366"/>
      <c r="AF302" s="366"/>
      <c r="AG302" s="366"/>
      <c r="AH302" s="366"/>
      <c r="AI302" s="366"/>
      <c r="AJ302" s="366"/>
      <c r="AK302" s="366"/>
    </row>
    <row r="303" spans="1:37" ht="12.75">
      <c r="A303" s="366"/>
      <c r="B303" s="366"/>
      <c r="C303" s="367"/>
      <c r="D303" s="366"/>
      <c r="E303" s="366"/>
      <c r="F303" s="366"/>
      <c r="G303" s="366"/>
      <c r="H303" s="366"/>
      <c r="I303" s="366"/>
      <c r="J303" s="366"/>
      <c r="K303" s="366"/>
      <c r="L303" s="366"/>
      <c r="M303" s="366"/>
      <c r="N303" s="366"/>
      <c r="O303" s="366"/>
      <c r="P303" s="366"/>
      <c r="Q303" s="366"/>
      <c r="R303" s="366"/>
      <c r="S303" s="366"/>
      <c r="T303" s="366"/>
      <c r="U303" s="366"/>
      <c r="V303" s="366"/>
      <c r="W303" s="366"/>
      <c r="X303" s="366"/>
      <c r="Y303" s="366"/>
      <c r="Z303" s="366"/>
      <c r="AA303" s="366"/>
      <c r="AB303" s="366"/>
      <c r="AC303" s="366"/>
      <c r="AD303" s="366"/>
      <c r="AE303" s="366"/>
      <c r="AF303" s="366"/>
      <c r="AG303" s="366"/>
      <c r="AH303" s="366"/>
      <c r="AI303" s="366"/>
      <c r="AJ303" s="366"/>
      <c r="AK303" s="366"/>
    </row>
    <row r="304" spans="1:37" ht="12.75">
      <c r="A304" s="366"/>
      <c r="B304" s="366"/>
      <c r="C304" s="367"/>
      <c r="D304" s="366"/>
      <c r="E304" s="366"/>
      <c r="F304" s="366"/>
      <c r="G304" s="366"/>
      <c r="H304" s="366"/>
      <c r="I304" s="366"/>
      <c r="J304" s="366"/>
      <c r="K304" s="366"/>
      <c r="L304" s="366"/>
      <c r="M304" s="366"/>
      <c r="N304" s="366"/>
      <c r="O304" s="366"/>
      <c r="P304" s="366"/>
      <c r="Q304" s="366"/>
      <c r="R304" s="366"/>
      <c r="S304" s="366"/>
      <c r="T304" s="366"/>
      <c r="U304" s="366"/>
      <c r="V304" s="366"/>
      <c r="W304" s="366"/>
      <c r="X304" s="366"/>
      <c r="Y304" s="366"/>
      <c r="Z304" s="366"/>
      <c r="AA304" s="366"/>
      <c r="AB304" s="366"/>
      <c r="AC304" s="366"/>
      <c r="AD304" s="366"/>
      <c r="AE304" s="366"/>
      <c r="AF304" s="366"/>
      <c r="AG304" s="366"/>
      <c r="AH304" s="366"/>
      <c r="AI304" s="366"/>
      <c r="AJ304" s="366"/>
      <c r="AK304" s="366"/>
    </row>
    <row r="305" spans="1:37" ht="12.75">
      <c r="A305" s="366"/>
      <c r="B305" s="366"/>
      <c r="C305" s="367"/>
      <c r="D305" s="366"/>
      <c r="E305" s="366"/>
      <c r="F305" s="366"/>
      <c r="G305" s="366"/>
      <c r="H305" s="366"/>
      <c r="I305" s="366"/>
      <c r="J305" s="366"/>
      <c r="K305" s="366"/>
      <c r="L305" s="366"/>
      <c r="M305" s="366"/>
      <c r="N305" s="366"/>
      <c r="O305" s="366"/>
      <c r="P305" s="366"/>
      <c r="Q305" s="366"/>
      <c r="R305" s="366"/>
      <c r="S305" s="366"/>
      <c r="T305" s="366"/>
      <c r="U305" s="366"/>
      <c r="V305" s="366"/>
      <c r="W305" s="366"/>
      <c r="X305" s="366"/>
      <c r="Y305" s="366"/>
      <c r="Z305" s="366"/>
      <c r="AA305" s="366"/>
      <c r="AB305" s="366"/>
      <c r="AC305" s="366"/>
      <c r="AD305" s="366"/>
      <c r="AE305" s="366"/>
      <c r="AF305" s="366"/>
      <c r="AG305" s="366"/>
      <c r="AH305" s="366"/>
      <c r="AI305" s="366"/>
      <c r="AJ305" s="366"/>
      <c r="AK305" s="366"/>
    </row>
    <row r="306" spans="1:37" ht="12.75">
      <c r="A306" s="366"/>
      <c r="B306" s="366"/>
      <c r="C306" s="367"/>
      <c r="D306" s="366"/>
      <c r="E306" s="366"/>
      <c r="F306" s="366"/>
      <c r="G306" s="366"/>
      <c r="H306" s="366"/>
      <c r="I306" s="366"/>
      <c r="J306" s="366"/>
      <c r="K306" s="366"/>
      <c r="L306" s="366"/>
      <c r="M306" s="366"/>
      <c r="N306" s="366"/>
      <c r="O306" s="366"/>
      <c r="P306" s="366"/>
      <c r="Q306" s="366"/>
      <c r="R306" s="366"/>
      <c r="S306" s="366"/>
      <c r="T306" s="366"/>
      <c r="U306" s="366"/>
      <c r="V306" s="366"/>
      <c r="W306" s="366"/>
      <c r="X306" s="366"/>
      <c r="Y306" s="366"/>
      <c r="Z306" s="366"/>
      <c r="AA306" s="366"/>
      <c r="AB306" s="366"/>
      <c r="AC306" s="366"/>
      <c r="AD306" s="366"/>
      <c r="AE306" s="366"/>
      <c r="AF306" s="366"/>
      <c r="AG306" s="366"/>
      <c r="AH306" s="366"/>
      <c r="AI306" s="366"/>
      <c r="AJ306" s="366"/>
      <c r="AK306" s="366"/>
    </row>
    <row r="307" spans="1:37" ht="12.75">
      <c r="A307" s="366"/>
      <c r="B307" s="366"/>
      <c r="C307" s="367"/>
      <c r="D307" s="366"/>
      <c r="E307" s="366"/>
      <c r="F307" s="366"/>
      <c r="G307" s="366"/>
      <c r="H307" s="366"/>
      <c r="I307" s="366"/>
      <c r="J307" s="366"/>
      <c r="K307" s="366"/>
      <c r="L307" s="366"/>
      <c r="M307" s="366"/>
      <c r="N307" s="366"/>
      <c r="O307" s="366"/>
      <c r="P307" s="366"/>
      <c r="Q307" s="366"/>
      <c r="R307" s="366"/>
      <c r="S307" s="366"/>
      <c r="T307" s="366"/>
      <c r="U307" s="366"/>
      <c r="V307" s="366"/>
      <c r="W307" s="366"/>
      <c r="X307" s="366"/>
      <c r="Y307" s="366"/>
      <c r="Z307" s="366"/>
      <c r="AA307" s="366"/>
      <c r="AB307" s="366"/>
      <c r="AC307" s="366"/>
      <c r="AD307" s="366"/>
      <c r="AE307" s="366"/>
      <c r="AF307" s="366"/>
      <c r="AG307" s="366"/>
      <c r="AH307" s="366"/>
      <c r="AI307" s="366"/>
      <c r="AJ307" s="366"/>
      <c r="AK307" s="366"/>
    </row>
    <row r="308" spans="1:37" ht="12.75">
      <c r="A308" s="366"/>
      <c r="B308" s="366"/>
      <c r="C308" s="367"/>
      <c r="D308" s="366"/>
      <c r="E308" s="366"/>
      <c r="F308" s="366"/>
      <c r="G308" s="366"/>
      <c r="H308" s="366"/>
      <c r="I308" s="366"/>
      <c r="J308" s="366"/>
      <c r="K308" s="366"/>
      <c r="L308" s="366"/>
      <c r="M308" s="366"/>
      <c r="N308" s="366"/>
      <c r="O308" s="366"/>
      <c r="P308" s="366"/>
      <c r="Q308" s="366"/>
      <c r="R308" s="366"/>
      <c r="S308" s="366"/>
      <c r="T308" s="366"/>
      <c r="U308" s="366"/>
      <c r="V308" s="366"/>
      <c r="W308" s="366"/>
      <c r="X308" s="366"/>
      <c r="Y308" s="366"/>
      <c r="Z308" s="366"/>
      <c r="AA308" s="366"/>
      <c r="AB308" s="366"/>
      <c r="AC308" s="366"/>
      <c r="AD308" s="366"/>
      <c r="AE308" s="366"/>
      <c r="AF308" s="366"/>
      <c r="AG308" s="366"/>
      <c r="AH308" s="366"/>
      <c r="AI308" s="366"/>
      <c r="AJ308" s="366"/>
      <c r="AK308" s="366"/>
    </row>
    <row r="309" spans="1:37" ht="12.75">
      <c r="A309" s="366"/>
      <c r="B309" s="366"/>
      <c r="C309" s="367"/>
      <c r="D309" s="366"/>
      <c r="E309" s="366"/>
      <c r="F309" s="366"/>
      <c r="G309" s="366"/>
      <c r="H309" s="366"/>
      <c r="I309" s="366"/>
      <c r="J309" s="366"/>
      <c r="K309" s="366"/>
      <c r="L309" s="366"/>
      <c r="M309" s="366"/>
      <c r="N309" s="366"/>
      <c r="O309" s="366"/>
      <c r="P309" s="366"/>
      <c r="Q309" s="366"/>
      <c r="R309" s="366"/>
      <c r="S309" s="366"/>
      <c r="T309" s="366"/>
      <c r="U309" s="366"/>
      <c r="V309" s="366"/>
      <c r="W309" s="366"/>
      <c r="X309" s="366"/>
      <c r="Y309" s="366"/>
      <c r="Z309" s="366"/>
      <c r="AA309" s="366"/>
      <c r="AB309" s="366"/>
      <c r="AC309" s="366"/>
      <c r="AD309" s="366"/>
      <c r="AE309" s="366"/>
      <c r="AF309" s="366"/>
      <c r="AG309" s="366"/>
      <c r="AH309" s="366"/>
      <c r="AI309" s="366"/>
      <c r="AJ309" s="366"/>
      <c r="AK309" s="366"/>
    </row>
    <row r="310" spans="1:37" ht="12.75">
      <c r="A310" s="366"/>
      <c r="B310" s="366"/>
      <c r="C310" s="367"/>
      <c r="D310" s="366"/>
      <c r="E310" s="366"/>
      <c r="F310" s="366"/>
      <c r="G310" s="366"/>
      <c r="H310" s="366"/>
      <c r="I310" s="366"/>
      <c r="J310" s="366"/>
      <c r="K310" s="366"/>
      <c r="L310" s="366"/>
      <c r="M310" s="366"/>
      <c r="N310" s="366"/>
      <c r="O310" s="366"/>
      <c r="P310" s="366"/>
      <c r="Q310" s="366"/>
      <c r="R310" s="366"/>
      <c r="S310" s="366"/>
      <c r="T310" s="366"/>
      <c r="U310" s="366"/>
      <c r="V310" s="366"/>
      <c r="W310" s="366"/>
      <c r="X310" s="366"/>
      <c r="Y310" s="366"/>
      <c r="Z310" s="366"/>
      <c r="AA310" s="366"/>
      <c r="AB310" s="366"/>
      <c r="AC310" s="366"/>
      <c r="AD310" s="366"/>
      <c r="AE310" s="366"/>
      <c r="AF310" s="366"/>
      <c r="AG310" s="366"/>
      <c r="AH310" s="366"/>
      <c r="AI310" s="366"/>
      <c r="AJ310" s="366"/>
      <c r="AK310" s="366"/>
    </row>
    <row r="311" spans="1:37" ht="12.75">
      <c r="A311" s="366"/>
      <c r="B311" s="366"/>
      <c r="C311" s="367"/>
      <c r="D311" s="366"/>
      <c r="E311" s="366"/>
      <c r="F311" s="366"/>
      <c r="G311" s="366"/>
      <c r="H311" s="366"/>
      <c r="I311" s="366"/>
      <c r="J311" s="366"/>
      <c r="K311" s="366"/>
      <c r="L311" s="366"/>
      <c r="M311" s="366"/>
      <c r="N311" s="366"/>
      <c r="O311" s="366"/>
      <c r="P311" s="366"/>
      <c r="Q311" s="366"/>
      <c r="R311" s="366"/>
      <c r="S311" s="366"/>
      <c r="T311" s="366"/>
      <c r="U311" s="366"/>
      <c r="V311" s="366"/>
      <c r="W311" s="366"/>
      <c r="X311" s="366"/>
      <c r="Y311" s="366"/>
      <c r="Z311" s="366"/>
      <c r="AA311" s="366"/>
      <c r="AB311" s="366"/>
      <c r="AC311" s="366"/>
      <c r="AD311" s="366"/>
      <c r="AE311" s="366"/>
      <c r="AF311" s="366"/>
      <c r="AG311" s="366"/>
      <c r="AH311" s="366"/>
      <c r="AI311" s="366"/>
      <c r="AJ311" s="366"/>
      <c r="AK311" s="366"/>
    </row>
    <row r="312" spans="1:37" ht="12.75">
      <c r="A312" s="366"/>
      <c r="B312" s="366"/>
      <c r="C312" s="367"/>
      <c r="D312" s="366"/>
      <c r="E312" s="366"/>
      <c r="F312" s="366"/>
      <c r="G312" s="366"/>
      <c r="H312" s="366"/>
      <c r="I312" s="366"/>
      <c r="J312" s="366"/>
      <c r="K312" s="366"/>
      <c r="L312" s="366"/>
      <c r="M312" s="366"/>
      <c r="N312" s="366"/>
      <c r="O312" s="366"/>
      <c r="P312" s="366"/>
      <c r="Q312" s="366"/>
      <c r="R312" s="366"/>
      <c r="S312" s="366"/>
      <c r="T312" s="366"/>
      <c r="U312" s="366"/>
      <c r="V312" s="366"/>
      <c r="W312" s="366"/>
      <c r="X312" s="366"/>
      <c r="Y312" s="366"/>
      <c r="Z312" s="366"/>
      <c r="AA312" s="366"/>
      <c r="AB312" s="366"/>
      <c r="AC312" s="366"/>
      <c r="AD312" s="366"/>
      <c r="AE312" s="366"/>
      <c r="AF312" s="366"/>
      <c r="AG312" s="366"/>
      <c r="AH312" s="366"/>
      <c r="AI312" s="366"/>
      <c r="AJ312" s="366"/>
      <c r="AK312" s="366"/>
    </row>
    <row r="313" spans="1:37" ht="12.75">
      <c r="A313" s="366"/>
      <c r="B313" s="366"/>
      <c r="C313" s="367"/>
      <c r="D313" s="366"/>
      <c r="E313" s="366"/>
      <c r="F313" s="366"/>
      <c r="G313" s="366"/>
      <c r="H313" s="366"/>
      <c r="I313" s="366"/>
      <c r="J313" s="366"/>
      <c r="K313" s="366"/>
      <c r="L313" s="366"/>
      <c r="M313" s="366"/>
      <c r="N313" s="366"/>
      <c r="O313" s="366"/>
      <c r="P313" s="366"/>
      <c r="Q313" s="366"/>
      <c r="R313" s="366"/>
      <c r="S313" s="366"/>
      <c r="T313" s="366"/>
      <c r="U313" s="366"/>
      <c r="V313" s="366"/>
      <c r="W313" s="366"/>
      <c r="X313" s="366"/>
      <c r="Y313" s="366"/>
      <c r="Z313" s="366"/>
      <c r="AA313" s="366"/>
      <c r="AB313" s="366"/>
      <c r="AC313" s="366"/>
      <c r="AD313" s="366"/>
      <c r="AE313" s="366"/>
      <c r="AF313" s="366"/>
      <c r="AG313" s="366"/>
      <c r="AH313" s="366"/>
      <c r="AI313" s="366"/>
      <c r="AJ313" s="366"/>
      <c r="AK313" s="366"/>
    </row>
    <row r="314" spans="1:37" ht="12.75">
      <c r="A314" s="366"/>
      <c r="B314" s="366"/>
      <c r="C314" s="367"/>
      <c r="D314" s="366"/>
      <c r="E314" s="366"/>
      <c r="F314" s="366"/>
      <c r="G314" s="366"/>
      <c r="H314" s="366"/>
      <c r="I314" s="366"/>
      <c r="J314" s="366"/>
      <c r="K314" s="366"/>
      <c r="L314" s="366"/>
      <c r="M314" s="366"/>
      <c r="N314" s="366"/>
      <c r="O314" s="366"/>
      <c r="P314" s="366"/>
      <c r="Q314" s="366"/>
      <c r="R314" s="366"/>
      <c r="S314" s="366"/>
      <c r="T314" s="366"/>
      <c r="U314" s="366"/>
      <c r="V314" s="366"/>
      <c r="W314" s="366"/>
      <c r="X314" s="366"/>
      <c r="Y314" s="366"/>
      <c r="Z314" s="366"/>
      <c r="AA314" s="366"/>
      <c r="AB314" s="366"/>
      <c r="AC314" s="366"/>
      <c r="AD314" s="366"/>
      <c r="AE314" s="366"/>
      <c r="AF314" s="366"/>
      <c r="AG314" s="366"/>
      <c r="AH314" s="366"/>
      <c r="AI314" s="366"/>
      <c r="AJ314" s="366"/>
      <c r="AK314" s="366"/>
    </row>
    <row r="315" spans="1:37" ht="12.75">
      <c r="A315" s="366"/>
      <c r="B315" s="366"/>
      <c r="C315" s="367"/>
      <c r="D315" s="366"/>
      <c r="E315" s="366"/>
      <c r="F315" s="366"/>
      <c r="G315" s="366"/>
      <c r="H315" s="366"/>
      <c r="I315" s="366"/>
      <c r="J315" s="366"/>
      <c r="K315" s="366"/>
      <c r="L315" s="366"/>
      <c r="M315" s="366"/>
      <c r="N315" s="366"/>
      <c r="O315" s="366"/>
      <c r="P315" s="366"/>
      <c r="Q315" s="366"/>
      <c r="R315" s="366"/>
      <c r="S315" s="366"/>
      <c r="T315" s="366"/>
      <c r="U315" s="366"/>
      <c r="V315" s="366"/>
      <c r="W315" s="366"/>
      <c r="X315" s="366"/>
      <c r="Y315" s="366"/>
      <c r="Z315" s="366"/>
      <c r="AA315" s="366"/>
      <c r="AB315" s="366"/>
      <c r="AC315" s="366"/>
      <c r="AD315" s="366"/>
      <c r="AE315" s="366"/>
      <c r="AF315" s="366"/>
      <c r="AG315" s="366"/>
      <c r="AH315" s="366"/>
      <c r="AI315" s="366"/>
      <c r="AJ315" s="366"/>
      <c r="AK315" s="366"/>
    </row>
    <row r="316" spans="1:37" ht="12.75">
      <c r="A316" s="366"/>
      <c r="B316" s="366"/>
      <c r="C316" s="367"/>
      <c r="D316" s="366"/>
      <c r="E316" s="366"/>
      <c r="F316" s="366"/>
      <c r="G316" s="366"/>
      <c r="H316" s="366"/>
      <c r="I316" s="366"/>
      <c r="J316" s="366"/>
      <c r="K316" s="366"/>
      <c r="L316" s="366"/>
      <c r="M316" s="366"/>
      <c r="N316" s="366"/>
      <c r="O316" s="366"/>
      <c r="P316" s="366"/>
      <c r="Q316" s="366"/>
      <c r="R316" s="366"/>
      <c r="S316" s="366"/>
      <c r="T316" s="366"/>
      <c r="U316" s="366"/>
      <c r="V316" s="366"/>
      <c r="W316" s="366"/>
      <c r="X316" s="366"/>
      <c r="Y316" s="366"/>
      <c r="Z316" s="366"/>
      <c r="AA316" s="366"/>
      <c r="AB316" s="366"/>
      <c r="AC316" s="366"/>
      <c r="AD316" s="366"/>
      <c r="AE316" s="366"/>
      <c r="AF316" s="366"/>
      <c r="AG316" s="366"/>
      <c r="AH316" s="366"/>
      <c r="AI316" s="366"/>
      <c r="AJ316" s="366"/>
      <c r="AK316" s="366"/>
    </row>
    <row r="317" spans="1:37" ht="12.75">
      <c r="A317" s="366"/>
      <c r="B317" s="366"/>
      <c r="C317" s="367"/>
      <c r="D317" s="366"/>
      <c r="E317" s="366"/>
      <c r="F317" s="366"/>
      <c r="G317" s="366"/>
      <c r="H317" s="366"/>
      <c r="I317" s="366"/>
      <c r="J317" s="366"/>
      <c r="K317" s="366"/>
      <c r="L317" s="366"/>
      <c r="M317" s="366"/>
      <c r="N317" s="366"/>
      <c r="O317" s="366"/>
      <c r="P317" s="366"/>
      <c r="Q317" s="366"/>
      <c r="R317" s="366"/>
      <c r="S317" s="366"/>
      <c r="T317" s="366"/>
      <c r="U317" s="366"/>
      <c r="V317" s="366"/>
      <c r="W317" s="366"/>
      <c r="X317" s="366"/>
      <c r="Y317" s="366"/>
      <c r="Z317" s="366"/>
      <c r="AA317" s="366"/>
      <c r="AB317" s="366"/>
      <c r="AC317" s="366"/>
      <c r="AD317" s="366"/>
      <c r="AE317" s="366"/>
      <c r="AF317" s="366"/>
      <c r="AG317" s="366"/>
      <c r="AH317" s="366"/>
      <c r="AI317" s="366"/>
      <c r="AJ317" s="366"/>
      <c r="AK317" s="366"/>
    </row>
    <row r="318" spans="1:37" ht="12.75">
      <c r="A318" s="366"/>
      <c r="B318" s="366"/>
      <c r="C318" s="367"/>
      <c r="D318" s="366"/>
      <c r="E318" s="366"/>
      <c r="F318" s="366"/>
      <c r="G318" s="366"/>
      <c r="H318" s="366"/>
      <c r="I318" s="366"/>
      <c r="J318" s="366"/>
      <c r="K318" s="366"/>
      <c r="L318" s="366"/>
      <c r="M318" s="366"/>
      <c r="N318" s="366"/>
      <c r="O318" s="366"/>
      <c r="P318" s="366"/>
      <c r="Q318" s="366"/>
      <c r="R318" s="366"/>
      <c r="S318" s="366"/>
      <c r="T318" s="366"/>
      <c r="U318" s="366"/>
      <c r="V318" s="366"/>
      <c r="W318" s="366"/>
      <c r="X318" s="366"/>
      <c r="Y318" s="366"/>
      <c r="Z318" s="366"/>
      <c r="AA318" s="366"/>
      <c r="AB318" s="366"/>
      <c r="AC318" s="366"/>
      <c r="AD318" s="366"/>
      <c r="AE318" s="366"/>
      <c r="AF318" s="366"/>
      <c r="AG318" s="366"/>
      <c r="AH318" s="366"/>
      <c r="AI318" s="366"/>
      <c r="AJ318" s="366"/>
      <c r="AK318" s="366"/>
    </row>
    <row r="319" spans="1:37" ht="12.75">
      <c r="A319" s="366"/>
      <c r="B319" s="366"/>
      <c r="C319" s="367"/>
      <c r="D319" s="366"/>
      <c r="E319" s="366"/>
      <c r="F319" s="366"/>
      <c r="G319" s="366"/>
      <c r="H319" s="366"/>
      <c r="I319" s="366"/>
      <c r="J319" s="366"/>
      <c r="K319" s="366"/>
      <c r="L319" s="366"/>
      <c r="M319" s="366"/>
      <c r="N319" s="366"/>
      <c r="O319" s="366"/>
      <c r="P319" s="366"/>
      <c r="Q319" s="366"/>
      <c r="R319" s="366"/>
      <c r="S319" s="366"/>
      <c r="T319" s="366"/>
      <c r="U319" s="366"/>
      <c r="V319" s="366"/>
      <c r="W319" s="366"/>
      <c r="X319" s="366"/>
      <c r="Y319" s="366"/>
      <c r="Z319" s="366"/>
      <c r="AA319" s="366"/>
      <c r="AB319" s="366"/>
      <c r="AC319" s="366"/>
      <c r="AD319" s="366"/>
      <c r="AE319" s="366"/>
      <c r="AF319" s="366"/>
      <c r="AG319" s="366"/>
      <c r="AH319" s="366"/>
      <c r="AI319" s="366"/>
      <c r="AJ319" s="366"/>
      <c r="AK319" s="366"/>
    </row>
    <row r="320" spans="1:37" ht="12.75">
      <c r="A320" s="366"/>
      <c r="B320" s="366"/>
      <c r="C320" s="367"/>
      <c r="D320" s="366"/>
      <c r="E320" s="366"/>
      <c r="F320" s="366"/>
      <c r="G320" s="366"/>
      <c r="H320" s="366"/>
      <c r="I320" s="366"/>
      <c r="J320" s="366"/>
      <c r="K320" s="366"/>
      <c r="L320" s="366"/>
      <c r="M320" s="366"/>
      <c r="N320" s="366"/>
      <c r="O320" s="366"/>
      <c r="P320" s="366"/>
      <c r="Q320" s="366"/>
      <c r="R320" s="366"/>
      <c r="S320" s="366"/>
      <c r="T320" s="366"/>
      <c r="U320" s="366"/>
      <c r="V320" s="366"/>
      <c r="W320" s="366"/>
      <c r="X320" s="366"/>
      <c r="Y320" s="366"/>
      <c r="Z320" s="366"/>
      <c r="AA320" s="366"/>
      <c r="AB320" s="366"/>
      <c r="AC320" s="366"/>
      <c r="AD320" s="366"/>
      <c r="AE320" s="366"/>
      <c r="AF320" s="366"/>
      <c r="AG320" s="366"/>
      <c r="AH320" s="366"/>
      <c r="AI320" s="366"/>
      <c r="AJ320" s="366"/>
      <c r="AK320" s="366"/>
    </row>
    <row r="321" spans="1:37" ht="12.75">
      <c r="A321" s="366"/>
      <c r="B321" s="366"/>
      <c r="C321" s="367"/>
      <c r="D321" s="366"/>
      <c r="E321" s="366"/>
      <c r="F321" s="366"/>
      <c r="G321" s="366"/>
      <c r="H321" s="366"/>
      <c r="I321" s="366"/>
      <c r="J321" s="366"/>
      <c r="K321" s="366"/>
      <c r="L321" s="366"/>
      <c r="M321" s="366"/>
      <c r="N321" s="366"/>
      <c r="O321" s="366"/>
      <c r="P321" s="366"/>
      <c r="Q321" s="366"/>
      <c r="R321" s="366"/>
      <c r="S321" s="366"/>
      <c r="T321" s="366"/>
      <c r="U321" s="366"/>
      <c r="V321" s="366"/>
      <c r="W321" s="366"/>
      <c r="X321" s="366"/>
      <c r="Y321" s="366"/>
      <c r="Z321" s="366"/>
      <c r="AA321" s="366"/>
      <c r="AB321" s="366"/>
      <c r="AC321" s="366"/>
      <c r="AD321" s="366"/>
      <c r="AE321" s="366"/>
      <c r="AF321" s="366"/>
      <c r="AG321" s="366"/>
      <c r="AH321" s="366"/>
      <c r="AI321" s="366"/>
      <c r="AJ321" s="366"/>
      <c r="AK321" s="366"/>
    </row>
    <row r="322" spans="1:37" ht="12.75">
      <c r="A322" s="366"/>
      <c r="B322" s="366"/>
      <c r="C322" s="367"/>
      <c r="D322" s="366"/>
      <c r="E322" s="366"/>
      <c r="F322" s="366"/>
      <c r="G322" s="366"/>
      <c r="H322" s="366"/>
      <c r="I322" s="366"/>
      <c r="J322" s="366"/>
      <c r="K322" s="366"/>
      <c r="L322" s="366"/>
      <c r="M322" s="366"/>
      <c r="N322" s="366"/>
      <c r="O322" s="366"/>
      <c r="P322" s="366"/>
      <c r="Q322" s="366"/>
      <c r="R322" s="366"/>
      <c r="S322" s="366"/>
      <c r="T322" s="366"/>
      <c r="U322" s="366"/>
      <c r="V322" s="366"/>
      <c r="W322" s="366"/>
      <c r="X322" s="366"/>
      <c r="Y322" s="366"/>
      <c r="Z322" s="366"/>
      <c r="AA322" s="366"/>
      <c r="AB322" s="366"/>
      <c r="AC322" s="366"/>
      <c r="AD322" s="366"/>
      <c r="AE322" s="366"/>
      <c r="AF322" s="366"/>
      <c r="AG322" s="366"/>
      <c r="AH322" s="366"/>
      <c r="AI322" s="366"/>
      <c r="AJ322" s="366"/>
      <c r="AK322" s="366"/>
    </row>
    <row r="323" spans="1:37" ht="12.75">
      <c r="A323" s="366"/>
      <c r="B323" s="366"/>
      <c r="C323" s="367"/>
      <c r="D323" s="366"/>
      <c r="E323" s="366"/>
      <c r="F323" s="366"/>
      <c r="G323" s="366"/>
      <c r="H323" s="366"/>
      <c r="I323" s="366"/>
      <c r="J323" s="366"/>
      <c r="K323" s="366"/>
      <c r="L323" s="366"/>
      <c r="M323" s="366"/>
      <c r="N323" s="366"/>
      <c r="O323" s="366"/>
      <c r="P323" s="366"/>
      <c r="Q323" s="366"/>
      <c r="R323" s="366"/>
      <c r="S323" s="366"/>
      <c r="T323" s="366"/>
      <c r="U323" s="366"/>
      <c r="V323" s="366"/>
      <c r="W323" s="366"/>
      <c r="X323" s="366"/>
      <c r="Y323" s="366"/>
      <c r="Z323" s="366"/>
      <c r="AA323" s="366"/>
      <c r="AB323" s="366"/>
      <c r="AC323" s="366"/>
      <c r="AD323" s="366"/>
      <c r="AE323" s="366"/>
      <c r="AF323" s="366"/>
      <c r="AG323" s="366"/>
      <c r="AH323" s="366"/>
      <c r="AI323" s="366"/>
      <c r="AJ323" s="366"/>
      <c r="AK323" s="366"/>
    </row>
    <row r="324" spans="1:37" ht="12.75">
      <c r="A324" s="366"/>
      <c r="B324" s="366"/>
      <c r="C324" s="367"/>
      <c r="D324" s="366"/>
      <c r="E324" s="366"/>
      <c r="F324" s="366"/>
      <c r="G324" s="366"/>
      <c r="H324" s="366"/>
      <c r="I324" s="366"/>
      <c r="J324" s="366"/>
      <c r="K324" s="366"/>
      <c r="L324" s="366"/>
      <c r="M324" s="366"/>
      <c r="N324" s="366"/>
      <c r="O324" s="366"/>
      <c r="P324" s="366"/>
      <c r="Q324" s="366"/>
      <c r="R324" s="366"/>
      <c r="S324" s="366"/>
      <c r="T324" s="366"/>
      <c r="U324" s="366"/>
      <c r="V324" s="366"/>
      <c r="W324" s="366"/>
      <c r="X324" s="366"/>
      <c r="Y324" s="366"/>
      <c r="Z324" s="366"/>
      <c r="AA324" s="366"/>
      <c r="AB324" s="366"/>
      <c r="AC324" s="366"/>
      <c r="AD324" s="366"/>
      <c r="AE324" s="366"/>
      <c r="AF324" s="366"/>
      <c r="AG324" s="366"/>
      <c r="AH324" s="366"/>
      <c r="AI324" s="366"/>
      <c r="AJ324" s="366"/>
      <c r="AK324" s="366"/>
    </row>
    <row r="325" spans="1:37" ht="12.75">
      <c r="A325" s="366"/>
      <c r="B325" s="366"/>
      <c r="C325" s="367"/>
      <c r="D325" s="366"/>
      <c r="E325" s="366"/>
      <c r="F325" s="366"/>
      <c r="G325" s="366"/>
      <c r="H325" s="366"/>
      <c r="I325" s="366"/>
      <c r="J325" s="366"/>
      <c r="K325" s="366"/>
      <c r="L325" s="366"/>
      <c r="M325" s="366"/>
      <c r="N325" s="366"/>
      <c r="O325" s="366"/>
      <c r="P325" s="366"/>
      <c r="Q325" s="366"/>
      <c r="R325" s="366"/>
      <c r="S325" s="366"/>
      <c r="T325" s="366"/>
      <c r="U325" s="366"/>
      <c r="V325" s="366"/>
      <c r="W325" s="366"/>
      <c r="X325" s="366"/>
      <c r="Y325" s="366"/>
      <c r="Z325" s="366"/>
      <c r="AA325" s="366"/>
      <c r="AB325" s="366"/>
      <c r="AC325" s="366"/>
      <c r="AD325" s="366"/>
      <c r="AE325" s="366"/>
      <c r="AF325" s="366"/>
      <c r="AG325" s="366"/>
      <c r="AH325" s="366"/>
      <c r="AI325" s="366"/>
      <c r="AJ325" s="366"/>
      <c r="AK325" s="366"/>
    </row>
    <row r="326" spans="1:37" ht="12.75">
      <c r="A326" s="366"/>
      <c r="B326" s="366"/>
      <c r="C326" s="367"/>
      <c r="D326" s="366"/>
      <c r="E326" s="366"/>
      <c r="F326" s="366"/>
      <c r="G326" s="366"/>
      <c r="H326" s="366"/>
      <c r="I326" s="366"/>
      <c r="J326" s="366"/>
      <c r="K326" s="366"/>
      <c r="L326" s="366"/>
      <c r="M326" s="366"/>
      <c r="N326" s="366"/>
      <c r="O326" s="366"/>
      <c r="P326" s="366"/>
      <c r="Q326" s="366"/>
      <c r="R326" s="366"/>
      <c r="S326" s="366"/>
      <c r="T326" s="366"/>
      <c r="U326" s="366"/>
      <c r="V326" s="366"/>
      <c r="W326" s="366"/>
      <c r="X326" s="366"/>
      <c r="Y326" s="366"/>
      <c r="Z326" s="366"/>
      <c r="AA326" s="366"/>
      <c r="AB326" s="366"/>
      <c r="AC326" s="366"/>
      <c r="AD326" s="366"/>
      <c r="AE326" s="366"/>
      <c r="AF326" s="366"/>
      <c r="AG326" s="366"/>
      <c r="AH326" s="366"/>
      <c r="AI326" s="366"/>
      <c r="AJ326" s="366"/>
      <c r="AK326" s="366"/>
    </row>
    <row r="327" spans="1:37" ht="12.75">
      <c r="A327" s="366"/>
      <c r="B327" s="366"/>
      <c r="C327" s="367"/>
      <c r="D327" s="366"/>
      <c r="E327" s="366"/>
      <c r="F327" s="366"/>
      <c r="G327" s="366"/>
      <c r="H327" s="366"/>
      <c r="I327" s="366"/>
      <c r="J327" s="366"/>
      <c r="K327" s="366"/>
      <c r="L327" s="366"/>
      <c r="M327" s="366"/>
      <c r="N327" s="366"/>
      <c r="O327" s="366"/>
      <c r="P327" s="366"/>
      <c r="Q327" s="366"/>
      <c r="R327" s="366"/>
      <c r="S327" s="366"/>
      <c r="T327" s="366"/>
      <c r="U327" s="366"/>
      <c r="V327" s="366"/>
      <c r="W327" s="366"/>
      <c r="X327" s="366"/>
      <c r="Y327" s="366"/>
      <c r="Z327" s="366"/>
      <c r="AA327" s="366"/>
      <c r="AB327" s="366"/>
      <c r="AC327" s="366"/>
      <c r="AD327" s="366"/>
      <c r="AE327" s="366"/>
      <c r="AF327" s="366"/>
      <c r="AG327" s="366"/>
      <c r="AH327" s="366"/>
      <c r="AI327" s="366"/>
      <c r="AJ327" s="366"/>
      <c r="AK327" s="366"/>
    </row>
    <row r="328" spans="1:37" ht="12.75">
      <c r="A328" s="366"/>
      <c r="B328" s="366"/>
      <c r="C328" s="367"/>
      <c r="D328" s="366"/>
      <c r="E328" s="366"/>
      <c r="F328" s="366"/>
      <c r="G328" s="366"/>
      <c r="H328" s="366"/>
      <c r="I328" s="366"/>
      <c r="J328" s="366"/>
      <c r="K328" s="366"/>
      <c r="L328" s="366"/>
      <c r="M328" s="366"/>
      <c r="N328" s="366"/>
      <c r="O328" s="366"/>
      <c r="P328" s="366"/>
      <c r="Q328" s="366"/>
      <c r="R328" s="366"/>
      <c r="S328" s="366"/>
      <c r="T328" s="366"/>
      <c r="U328" s="366"/>
      <c r="V328" s="366"/>
      <c r="W328" s="366"/>
      <c r="X328" s="366"/>
      <c r="Y328" s="366"/>
      <c r="Z328" s="366"/>
      <c r="AA328" s="366"/>
      <c r="AB328" s="366"/>
      <c r="AC328" s="366"/>
      <c r="AD328" s="366"/>
      <c r="AE328" s="366"/>
      <c r="AF328" s="366"/>
      <c r="AG328" s="366"/>
      <c r="AH328" s="366"/>
      <c r="AI328" s="366"/>
      <c r="AJ328" s="366"/>
      <c r="AK328" s="366"/>
    </row>
    <row r="329" spans="1:37" ht="12.75">
      <c r="A329" s="366"/>
      <c r="B329" s="366"/>
      <c r="C329" s="367"/>
      <c r="D329" s="366"/>
      <c r="E329" s="366"/>
      <c r="F329" s="366"/>
      <c r="G329" s="366"/>
      <c r="H329" s="366"/>
      <c r="I329" s="366"/>
      <c r="J329" s="366"/>
      <c r="K329" s="366"/>
      <c r="L329" s="366"/>
      <c r="M329" s="366"/>
      <c r="N329" s="366"/>
      <c r="O329" s="366"/>
      <c r="P329" s="366"/>
      <c r="Q329" s="366"/>
      <c r="R329" s="366"/>
      <c r="S329" s="366"/>
      <c r="T329" s="366"/>
      <c r="U329" s="366"/>
      <c r="V329" s="366"/>
      <c r="W329" s="366"/>
      <c r="X329" s="366"/>
      <c r="Y329" s="366"/>
      <c r="Z329" s="366"/>
      <c r="AA329" s="366"/>
      <c r="AB329" s="366"/>
      <c r="AC329" s="366"/>
      <c r="AD329" s="366"/>
      <c r="AE329" s="366"/>
      <c r="AF329" s="366"/>
      <c r="AG329" s="366"/>
      <c r="AH329" s="366"/>
      <c r="AI329" s="366"/>
      <c r="AJ329" s="366"/>
      <c r="AK329" s="366"/>
    </row>
    <row r="330" spans="1:37" ht="12.75">
      <c r="A330" s="366"/>
      <c r="B330" s="366"/>
      <c r="C330" s="367"/>
      <c r="D330" s="366"/>
      <c r="E330" s="366"/>
      <c r="F330" s="366"/>
      <c r="G330" s="366"/>
      <c r="H330" s="366"/>
      <c r="I330" s="366"/>
      <c r="J330" s="366"/>
      <c r="K330" s="366"/>
      <c r="L330" s="366"/>
      <c r="M330" s="366"/>
      <c r="N330" s="366"/>
      <c r="O330" s="366"/>
      <c r="P330" s="366"/>
      <c r="Q330" s="366"/>
      <c r="R330" s="366"/>
      <c r="S330" s="366"/>
      <c r="T330" s="366"/>
      <c r="U330" s="366"/>
      <c r="V330" s="366"/>
      <c r="W330" s="366"/>
      <c r="X330" s="366"/>
      <c r="Y330" s="366"/>
      <c r="Z330" s="366"/>
      <c r="AA330" s="366"/>
      <c r="AB330" s="366"/>
      <c r="AC330" s="366"/>
      <c r="AD330" s="366"/>
      <c r="AE330" s="366"/>
      <c r="AF330" s="366"/>
      <c r="AG330" s="366"/>
      <c r="AH330" s="366"/>
      <c r="AI330" s="366"/>
      <c r="AJ330" s="366"/>
      <c r="AK330" s="366"/>
    </row>
    <row r="331" spans="1:37" ht="12.75">
      <c r="A331" s="366"/>
      <c r="B331" s="366"/>
      <c r="C331" s="367"/>
      <c r="D331" s="366"/>
      <c r="E331" s="366"/>
      <c r="F331" s="366"/>
      <c r="G331" s="366"/>
      <c r="H331" s="366"/>
      <c r="I331" s="366"/>
      <c r="J331" s="366"/>
      <c r="K331" s="366"/>
      <c r="L331" s="366"/>
      <c r="M331" s="366"/>
      <c r="N331" s="366"/>
      <c r="O331" s="366"/>
      <c r="P331" s="366"/>
      <c r="Q331" s="366"/>
      <c r="R331" s="366"/>
      <c r="S331" s="366"/>
      <c r="T331" s="366"/>
      <c r="U331" s="366"/>
      <c r="V331" s="366"/>
      <c r="W331" s="366"/>
      <c r="X331" s="366"/>
      <c r="Y331" s="366"/>
      <c r="Z331" s="366"/>
      <c r="AA331" s="366"/>
      <c r="AB331" s="366"/>
      <c r="AC331" s="366"/>
      <c r="AD331" s="366"/>
      <c r="AE331" s="366"/>
      <c r="AF331" s="366"/>
      <c r="AG331" s="366"/>
      <c r="AH331" s="366"/>
      <c r="AI331" s="366"/>
      <c r="AJ331" s="366"/>
      <c r="AK331" s="366"/>
    </row>
    <row r="332" spans="1:37" ht="12.75">
      <c r="A332" s="366"/>
      <c r="B332" s="366"/>
      <c r="C332" s="367"/>
      <c r="D332" s="366"/>
      <c r="E332" s="366"/>
      <c r="F332" s="366"/>
      <c r="G332" s="366"/>
      <c r="H332" s="366"/>
      <c r="I332" s="366"/>
      <c r="J332" s="366"/>
      <c r="K332" s="366"/>
      <c r="L332" s="366"/>
      <c r="M332" s="366"/>
      <c r="N332" s="366"/>
      <c r="O332" s="366"/>
      <c r="P332" s="366"/>
      <c r="Q332" s="366"/>
      <c r="R332" s="366"/>
      <c r="S332" s="366"/>
      <c r="T332" s="366"/>
      <c r="U332" s="366"/>
      <c r="V332" s="366"/>
      <c r="W332" s="366"/>
      <c r="X332" s="366"/>
      <c r="Y332" s="366"/>
      <c r="Z332" s="366"/>
      <c r="AA332" s="366"/>
      <c r="AB332" s="366"/>
      <c r="AC332" s="366"/>
      <c r="AD332" s="366"/>
      <c r="AE332" s="366"/>
      <c r="AF332" s="366"/>
      <c r="AG332" s="366"/>
      <c r="AH332" s="366"/>
      <c r="AI332" s="366"/>
      <c r="AJ332" s="366"/>
      <c r="AK332" s="366"/>
    </row>
    <row r="333" spans="1:37" ht="12.75">
      <c r="A333" s="366"/>
      <c r="B333" s="366"/>
      <c r="C333" s="367"/>
      <c r="D333" s="366"/>
      <c r="E333" s="366"/>
      <c r="F333" s="366"/>
      <c r="G333" s="366"/>
      <c r="H333" s="366"/>
      <c r="I333" s="366"/>
      <c r="J333" s="366"/>
      <c r="K333" s="366"/>
      <c r="L333" s="366"/>
      <c r="M333" s="366"/>
      <c r="N333" s="366"/>
      <c r="O333" s="366"/>
      <c r="P333" s="366"/>
      <c r="Q333" s="366"/>
      <c r="R333" s="366"/>
      <c r="S333" s="366"/>
      <c r="T333" s="366"/>
      <c r="U333" s="366"/>
      <c r="V333" s="366"/>
      <c r="W333" s="366"/>
      <c r="X333" s="366"/>
      <c r="Y333" s="366"/>
      <c r="Z333" s="366"/>
      <c r="AA333" s="366"/>
      <c r="AB333" s="366"/>
      <c r="AC333" s="366"/>
      <c r="AD333" s="366"/>
      <c r="AE333" s="366"/>
      <c r="AF333" s="366"/>
      <c r="AG333" s="366"/>
      <c r="AH333" s="366"/>
      <c r="AI333" s="366"/>
      <c r="AJ333" s="366"/>
      <c r="AK333" s="366"/>
    </row>
    <row r="334" spans="1:37" ht="12.75">
      <c r="A334" s="366"/>
      <c r="B334" s="366"/>
      <c r="C334" s="367"/>
      <c r="D334" s="366"/>
      <c r="E334" s="366"/>
      <c r="F334" s="366"/>
      <c r="G334" s="366"/>
      <c r="H334" s="366"/>
      <c r="I334" s="366"/>
      <c r="J334" s="366"/>
      <c r="K334" s="366"/>
      <c r="L334" s="366"/>
      <c r="M334" s="366"/>
      <c r="N334" s="366"/>
      <c r="O334" s="366"/>
      <c r="P334" s="366"/>
      <c r="Q334" s="366"/>
      <c r="R334" s="366"/>
      <c r="S334" s="366"/>
      <c r="T334" s="366"/>
      <c r="U334" s="366"/>
      <c r="V334" s="366"/>
      <c r="W334" s="366"/>
      <c r="X334" s="366"/>
      <c r="Y334" s="366"/>
      <c r="Z334" s="366"/>
      <c r="AA334" s="366"/>
      <c r="AB334" s="366"/>
      <c r="AC334" s="366"/>
      <c r="AD334" s="366"/>
      <c r="AE334" s="366"/>
      <c r="AF334" s="366"/>
      <c r="AG334" s="366"/>
      <c r="AH334" s="366"/>
      <c r="AI334" s="366"/>
      <c r="AJ334" s="366"/>
      <c r="AK334" s="366"/>
    </row>
    <row r="335" spans="1:37" ht="12.75">
      <c r="A335" s="366"/>
      <c r="B335" s="366"/>
      <c r="C335" s="367"/>
      <c r="D335" s="366"/>
      <c r="E335" s="366"/>
      <c r="F335" s="366"/>
      <c r="G335" s="366"/>
      <c r="H335" s="366"/>
      <c r="I335" s="366"/>
      <c r="J335" s="366"/>
      <c r="K335" s="366"/>
      <c r="L335" s="366"/>
      <c r="M335" s="366"/>
      <c r="N335" s="366"/>
      <c r="O335" s="366"/>
      <c r="P335" s="366"/>
      <c r="Q335" s="366"/>
      <c r="R335" s="366"/>
      <c r="S335" s="366"/>
      <c r="T335" s="366"/>
      <c r="U335" s="366"/>
      <c r="V335" s="366"/>
      <c r="W335" s="366"/>
      <c r="X335" s="366"/>
      <c r="Y335" s="366"/>
      <c r="Z335" s="366"/>
      <c r="AA335" s="366"/>
      <c r="AB335" s="366"/>
      <c r="AC335" s="366"/>
      <c r="AD335" s="366"/>
      <c r="AE335" s="366"/>
      <c r="AF335" s="366"/>
      <c r="AG335" s="366"/>
      <c r="AH335" s="366"/>
      <c r="AI335" s="366"/>
      <c r="AJ335" s="366"/>
      <c r="AK335" s="366"/>
    </row>
    <row r="336" spans="1:37" ht="12.75">
      <c r="A336" s="366"/>
      <c r="B336" s="366"/>
      <c r="C336" s="367"/>
      <c r="D336" s="366"/>
      <c r="E336" s="366"/>
      <c r="F336" s="366"/>
      <c r="G336" s="366"/>
      <c r="H336" s="366"/>
      <c r="I336" s="366"/>
      <c r="J336" s="366"/>
      <c r="K336" s="366"/>
      <c r="L336" s="366"/>
      <c r="M336" s="366"/>
      <c r="N336" s="366"/>
      <c r="O336" s="366"/>
      <c r="P336" s="366"/>
      <c r="Q336" s="366"/>
      <c r="R336" s="366"/>
      <c r="S336" s="366"/>
      <c r="T336" s="366"/>
      <c r="U336" s="366"/>
      <c r="V336" s="366"/>
      <c r="W336" s="366"/>
      <c r="X336" s="366"/>
      <c r="Y336" s="366"/>
      <c r="Z336" s="366"/>
      <c r="AA336" s="366"/>
      <c r="AB336" s="366"/>
      <c r="AC336" s="366"/>
      <c r="AD336" s="366"/>
      <c r="AE336" s="366"/>
      <c r="AF336" s="366"/>
      <c r="AG336" s="366"/>
      <c r="AH336" s="366"/>
      <c r="AI336" s="366"/>
      <c r="AJ336" s="366"/>
      <c r="AK336" s="366"/>
    </row>
    <row r="337" spans="1:37" ht="12.75">
      <c r="A337" s="366"/>
      <c r="B337" s="366"/>
      <c r="C337" s="367"/>
      <c r="D337" s="366"/>
      <c r="E337" s="366"/>
      <c r="F337" s="366"/>
      <c r="G337" s="366"/>
      <c r="H337" s="366"/>
      <c r="I337" s="366"/>
      <c r="J337" s="366"/>
      <c r="K337" s="366"/>
      <c r="L337" s="366"/>
      <c r="M337" s="366"/>
      <c r="N337" s="366"/>
      <c r="O337" s="366"/>
      <c r="P337" s="366"/>
      <c r="Q337" s="366"/>
      <c r="R337" s="366"/>
      <c r="S337" s="366"/>
      <c r="T337" s="366"/>
      <c r="U337" s="366"/>
      <c r="V337" s="366"/>
      <c r="W337" s="366"/>
      <c r="X337" s="366"/>
      <c r="Y337" s="366"/>
      <c r="Z337" s="366"/>
      <c r="AA337" s="366"/>
      <c r="AB337" s="366"/>
      <c r="AC337" s="366"/>
      <c r="AD337" s="366"/>
      <c r="AE337" s="366"/>
      <c r="AF337" s="366"/>
      <c r="AG337" s="366"/>
      <c r="AH337" s="366"/>
      <c r="AI337" s="366"/>
      <c r="AJ337" s="366"/>
      <c r="AK337" s="366"/>
    </row>
    <row r="338" spans="1:37" ht="12.75">
      <c r="A338" s="366"/>
      <c r="B338" s="366"/>
      <c r="C338" s="367"/>
      <c r="D338" s="366"/>
      <c r="E338" s="366"/>
      <c r="F338" s="366"/>
      <c r="G338" s="366"/>
      <c r="H338" s="366"/>
      <c r="I338" s="366"/>
      <c r="J338" s="366"/>
      <c r="K338" s="366"/>
      <c r="L338" s="366"/>
      <c r="M338" s="366"/>
      <c r="N338" s="366"/>
      <c r="O338" s="366"/>
      <c r="P338" s="366"/>
      <c r="Q338" s="366"/>
      <c r="R338" s="366"/>
      <c r="S338" s="366"/>
      <c r="T338" s="366"/>
      <c r="U338" s="366"/>
      <c r="V338" s="366"/>
      <c r="W338" s="366"/>
      <c r="X338" s="366"/>
      <c r="Y338" s="366"/>
      <c r="Z338" s="366"/>
      <c r="AA338" s="366"/>
      <c r="AB338" s="366"/>
      <c r="AC338" s="366"/>
      <c r="AD338" s="366"/>
      <c r="AE338" s="366"/>
      <c r="AF338" s="366"/>
      <c r="AG338" s="366"/>
      <c r="AH338" s="366"/>
      <c r="AI338" s="366"/>
      <c r="AJ338" s="366"/>
      <c r="AK338" s="366"/>
    </row>
    <row r="339" spans="1:37" ht="12.75">
      <c r="A339" s="366"/>
      <c r="B339" s="366"/>
      <c r="C339" s="367"/>
      <c r="D339" s="366"/>
      <c r="E339" s="366"/>
      <c r="F339" s="366"/>
      <c r="G339" s="366"/>
      <c r="H339" s="366"/>
      <c r="I339" s="366"/>
      <c r="J339" s="366"/>
      <c r="K339" s="366"/>
      <c r="L339" s="366"/>
      <c r="M339" s="366"/>
      <c r="N339" s="366"/>
      <c r="O339" s="366"/>
      <c r="P339" s="366"/>
      <c r="Q339" s="366"/>
      <c r="R339" s="366"/>
      <c r="S339" s="366"/>
      <c r="T339" s="366"/>
      <c r="U339" s="366"/>
      <c r="V339" s="366"/>
      <c r="W339" s="366"/>
      <c r="X339" s="366"/>
      <c r="Y339" s="366"/>
      <c r="Z339" s="366"/>
      <c r="AA339" s="366"/>
      <c r="AB339" s="366"/>
      <c r="AC339" s="366"/>
      <c r="AD339" s="366"/>
      <c r="AE339" s="366"/>
      <c r="AF339" s="366"/>
      <c r="AG339" s="366"/>
      <c r="AH339" s="366"/>
      <c r="AI339" s="366"/>
      <c r="AJ339" s="366"/>
      <c r="AK339" s="366"/>
    </row>
    <row r="340" spans="1:37" ht="12.75">
      <c r="A340" s="366"/>
      <c r="B340" s="366"/>
      <c r="C340" s="367"/>
      <c r="D340" s="366"/>
      <c r="E340" s="366"/>
      <c r="F340" s="366"/>
      <c r="G340" s="366"/>
      <c r="H340" s="366"/>
      <c r="I340" s="366"/>
      <c r="J340" s="366"/>
      <c r="K340" s="366"/>
      <c r="L340" s="366"/>
      <c r="M340" s="366"/>
      <c r="N340" s="366"/>
      <c r="O340" s="366"/>
      <c r="P340" s="366"/>
      <c r="Q340" s="366"/>
      <c r="R340" s="366"/>
      <c r="S340" s="366"/>
      <c r="T340" s="366"/>
      <c r="U340" s="366"/>
      <c r="V340" s="366"/>
      <c r="W340" s="366"/>
      <c r="X340" s="366"/>
      <c r="Y340" s="366"/>
      <c r="Z340" s="366"/>
      <c r="AA340" s="366"/>
      <c r="AB340" s="366"/>
      <c r="AC340" s="366"/>
      <c r="AD340" s="366"/>
      <c r="AE340" s="366"/>
      <c r="AF340" s="366"/>
      <c r="AG340" s="366"/>
      <c r="AH340" s="366"/>
      <c r="AI340" s="366"/>
      <c r="AJ340" s="366"/>
      <c r="AK340" s="366"/>
    </row>
    <row r="341" spans="1:37" ht="12.75">
      <c r="A341" s="366"/>
      <c r="B341" s="366"/>
      <c r="C341" s="367"/>
      <c r="D341" s="366"/>
      <c r="E341" s="366"/>
      <c r="F341" s="366"/>
      <c r="G341" s="366"/>
      <c r="H341" s="366"/>
      <c r="I341" s="366"/>
      <c r="J341" s="366"/>
      <c r="K341" s="366"/>
      <c r="L341" s="366"/>
      <c r="M341" s="366"/>
      <c r="N341" s="366"/>
      <c r="O341" s="366"/>
      <c r="P341" s="366"/>
      <c r="Q341" s="366"/>
      <c r="R341" s="366"/>
      <c r="S341" s="366"/>
      <c r="T341" s="366"/>
      <c r="U341" s="366"/>
      <c r="V341" s="366"/>
      <c r="W341" s="366"/>
      <c r="X341" s="366"/>
      <c r="Y341" s="366"/>
      <c r="Z341" s="366"/>
      <c r="AA341" s="366"/>
      <c r="AB341" s="366"/>
      <c r="AC341" s="366"/>
      <c r="AD341" s="366"/>
      <c r="AE341" s="366"/>
      <c r="AF341" s="366"/>
      <c r="AG341" s="366"/>
      <c r="AH341" s="366"/>
      <c r="AI341" s="366"/>
      <c r="AJ341" s="366"/>
      <c r="AK341" s="366"/>
    </row>
    <row r="342" spans="1:37" ht="12.75">
      <c r="A342" s="366"/>
      <c r="B342" s="366"/>
      <c r="C342" s="367"/>
      <c r="D342" s="366"/>
      <c r="E342" s="366"/>
      <c r="F342" s="366"/>
      <c r="G342" s="366"/>
      <c r="H342" s="366"/>
      <c r="I342" s="366"/>
      <c r="J342" s="366"/>
      <c r="K342" s="366"/>
      <c r="L342" s="366"/>
      <c r="M342" s="366"/>
      <c r="N342" s="366"/>
      <c r="O342" s="366"/>
      <c r="P342" s="366"/>
      <c r="Q342" s="366"/>
      <c r="R342" s="366"/>
      <c r="S342" s="366"/>
      <c r="T342" s="366"/>
      <c r="U342" s="366"/>
      <c r="V342" s="366"/>
      <c r="W342" s="366"/>
      <c r="X342" s="366"/>
      <c r="Y342" s="366"/>
      <c r="Z342" s="366"/>
      <c r="AA342" s="366"/>
      <c r="AB342" s="366"/>
      <c r="AC342" s="366"/>
      <c r="AD342" s="366"/>
      <c r="AE342" s="366"/>
      <c r="AF342" s="366"/>
      <c r="AG342" s="366"/>
      <c r="AH342" s="366"/>
      <c r="AI342" s="366"/>
      <c r="AJ342" s="366"/>
      <c r="AK342" s="366"/>
    </row>
    <row r="343" spans="1:37" ht="12.75">
      <c r="A343" s="366"/>
      <c r="B343" s="366"/>
      <c r="C343" s="367"/>
      <c r="D343" s="366"/>
      <c r="E343" s="366"/>
      <c r="F343" s="366"/>
      <c r="G343" s="366"/>
      <c r="H343" s="366"/>
      <c r="I343" s="366"/>
      <c r="J343" s="366"/>
      <c r="K343" s="366"/>
      <c r="L343" s="366"/>
      <c r="M343" s="366"/>
      <c r="N343" s="366"/>
      <c r="O343" s="366"/>
      <c r="P343" s="366"/>
      <c r="Q343" s="366"/>
      <c r="R343" s="366"/>
      <c r="S343" s="366"/>
      <c r="T343" s="366"/>
      <c r="U343" s="366"/>
      <c r="V343" s="366"/>
      <c r="W343" s="366"/>
      <c r="X343" s="366"/>
      <c r="Y343" s="366"/>
      <c r="Z343" s="366"/>
      <c r="AA343" s="366"/>
      <c r="AB343" s="366"/>
      <c r="AC343" s="366"/>
      <c r="AD343" s="366"/>
      <c r="AE343" s="366"/>
      <c r="AF343" s="366"/>
      <c r="AG343" s="366"/>
      <c r="AH343" s="366"/>
      <c r="AI343" s="366"/>
      <c r="AJ343" s="366"/>
      <c r="AK343" s="366"/>
    </row>
    <row r="344" spans="1:37" ht="12.75">
      <c r="A344" s="366"/>
      <c r="B344" s="366"/>
      <c r="C344" s="367"/>
      <c r="D344" s="366"/>
      <c r="E344" s="366"/>
      <c r="F344" s="366"/>
      <c r="G344" s="366"/>
      <c r="H344" s="366"/>
      <c r="I344" s="366"/>
      <c r="J344" s="366"/>
      <c r="K344" s="366"/>
      <c r="L344" s="366"/>
      <c r="M344" s="366"/>
      <c r="N344" s="366"/>
      <c r="O344" s="366"/>
      <c r="P344" s="366"/>
      <c r="Q344" s="366"/>
      <c r="R344" s="366"/>
      <c r="S344" s="366"/>
      <c r="T344" s="366"/>
      <c r="U344" s="366"/>
      <c r="V344" s="366"/>
      <c r="W344" s="366"/>
      <c r="X344" s="366"/>
      <c r="Y344" s="366"/>
      <c r="Z344" s="366"/>
      <c r="AA344" s="366"/>
      <c r="AB344" s="366"/>
      <c r="AC344" s="366"/>
      <c r="AD344" s="366"/>
      <c r="AE344" s="366"/>
      <c r="AF344" s="366"/>
      <c r="AG344" s="366"/>
      <c r="AH344" s="366"/>
      <c r="AI344" s="366"/>
      <c r="AJ344" s="366"/>
      <c r="AK344" s="366"/>
    </row>
    <row r="345" spans="1:37" ht="12.75">
      <c r="A345" s="366"/>
      <c r="B345" s="366"/>
      <c r="C345" s="367"/>
      <c r="D345" s="366"/>
      <c r="E345" s="366"/>
      <c r="F345" s="366"/>
      <c r="G345" s="366"/>
      <c r="H345" s="366"/>
      <c r="I345" s="366"/>
      <c r="J345" s="366"/>
      <c r="K345" s="366"/>
      <c r="L345" s="366"/>
      <c r="M345" s="366"/>
      <c r="N345" s="366"/>
      <c r="O345" s="366"/>
      <c r="P345" s="366"/>
      <c r="Q345" s="366"/>
      <c r="R345" s="366"/>
      <c r="S345" s="366"/>
      <c r="T345" s="366"/>
      <c r="U345" s="366"/>
      <c r="V345" s="366"/>
      <c r="W345" s="366"/>
      <c r="X345" s="366"/>
      <c r="Y345" s="366"/>
      <c r="Z345" s="366"/>
      <c r="AA345" s="366"/>
      <c r="AB345" s="366"/>
      <c r="AC345" s="366"/>
      <c r="AD345" s="366"/>
      <c r="AE345" s="366"/>
      <c r="AF345" s="366"/>
      <c r="AG345" s="366"/>
      <c r="AH345" s="366"/>
      <c r="AI345" s="366"/>
      <c r="AJ345" s="366"/>
      <c r="AK345" s="366"/>
    </row>
    <row r="346" spans="1:37" ht="12.75">
      <c r="A346" s="366"/>
      <c r="B346" s="366"/>
      <c r="C346" s="367"/>
      <c r="D346" s="366"/>
      <c r="E346" s="366"/>
      <c r="F346" s="366"/>
      <c r="G346" s="366"/>
      <c r="H346" s="366"/>
      <c r="I346" s="366"/>
      <c r="J346" s="366"/>
      <c r="K346" s="366"/>
      <c r="L346" s="366"/>
      <c r="M346" s="366"/>
      <c r="N346" s="366"/>
      <c r="O346" s="366"/>
      <c r="P346" s="366"/>
      <c r="Q346" s="366"/>
      <c r="R346" s="366"/>
      <c r="S346" s="366"/>
      <c r="T346" s="366"/>
      <c r="U346" s="366"/>
      <c r="V346" s="366"/>
      <c r="W346" s="366"/>
      <c r="X346" s="366"/>
      <c r="Y346" s="366"/>
      <c r="Z346" s="366"/>
      <c r="AA346" s="366"/>
      <c r="AB346" s="366"/>
      <c r="AC346" s="366"/>
      <c r="AD346" s="366"/>
      <c r="AE346" s="366"/>
      <c r="AF346" s="366"/>
      <c r="AG346" s="366"/>
      <c r="AH346" s="366"/>
      <c r="AI346" s="366"/>
      <c r="AJ346" s="366"/>
      <c r="AK346" s="366"/>
    </row>
    <row r="347" spans="1:37" ht="12.75">
      <c r="A347" s="366"/>
      <c r="B347" s="366"/>
      <c r="C347" s="367"/>
      <c r="D347" s="366"/>
      <c r="E347" s="366"/>
      <c r="F347" s="366"/>
      <c r="G347" s="366"/>
      <c r="H347" s="366"/>
      <c r="I347" s="366"/>
      <c r="J347" s="366"/>
      <c r="K347" s="366"/>
      <c r="L347" s="366"/>
      <c r="M347" s="366"/>
      <c r="N347" s="366"/>
      <c r="O347" s="366"/>
      <c r="P347" s="366"/>
      <c r="Q347" s="366"/>
      <c r="R347" s="366"/>
      <c r="S347" s="366"/>
      <c r="T347" s="366"/>
      <c r="U347" s="366"/>
      <c r="V347" s="366"/>
      <c r="W347" s="366"/>
      <c r="X347" s="366"/>
      <c r="Y347" s="366"/>
      <c r="Z347" s="366"/>
      <c r="AA347" s="366"/>
      <c r="AB347" s="366"/>
      <c r="AC347" s="366"/>
      <c r="AD347" s="366"/>
      <c r="AE347" s="366"/>
      <c r="AF347" s="366"/>
      <c r="AG347" s="366"/>
      <c r="AH347" s="366"/>
      <c r="AI347" s="366"/>
      <c r="AJ347" s="366"/>
      <c r="AK347" s="366"/>
    </row>
    <row r="348" spans="1:37" ht="12.75">
      <c r="A348" s="366"/>
      <c r="B348" s="366"/>
      <c r="C348" s="367"/>
      <c r="D348" s="366"/>
      <c r="E348" s="366"/>
      <c r="F348" s="366"/>
      <c r="G348" s="366"/>
      <c r="H348" s="366"/>
      <c r="I348" s="366"/>
      <c r="J348" s="366"/>
      <c r="K348" s="366"/>
      <c r="L348" s="366"/>
      <c r="M348" s="366"/>
      <c r="N348" s="366"/>
      <c r="O348" s="366"/>
      <c r="P348" s="366"/>
      <c r="Q348" s="366"/>
      <c r="R348" s="366"/>
      <c r="S348" s="366"/>
      <c r="T348" s="366"/>
      <c r="U348" s="366"/>
      <c r="V348" s="366"/>
      <c r="W348" s="366"/>
      <c r="X348" s="366"/>
      <c r="Y348" s="366"/>
      <c r="Z348" s="366"/>
      <c r="AA348" s="366"/>
      <c r="AB348" s="366"/>
      <c r="AC348" s="366"/>
      <c r="AD348" s="366"/>
      <c r="AE348" s="366"/>
      <c r="AF348" s="366"/>
      <c r="AG348" s="366"/>
      <c r="AH348" s="366"/>
      <c r="AI348" s="366"/>
      <c r="AJ348" s="366"/>
      <c r="AK348" s="366"/>
    </row>
    <row r="349" spans="1:37" ht="12.75">
      <c r="A349" s="366"/>
      <c r="B349" s="366"/>
      <c r="C349" s="367"/>
      <c r="D349" s="366"/>
      <c r="E349" s="366"/>
      <c r="F349" s="366"/>
      <c r="G349" s="366"/>
      <c r="H349" s="366"/>
      <c r="I349" s="366"/>
      <c r="J349" s="366"/>
      <c r="K349" s="366"/>
      <c r="L349" s="366"/>
      <c r="M349" s="366"/>
      <c r="N349" s="366"/>
      <c r="O349" s="366"/>
      <c r="P349" s="366"/>
      <c r="Q349" s="366"/>
      <c r="R349" s="366"/>
      <c r="S349" s="366"/>
      <c r="T349" s="366"/>
      <c r="U349" s="366"/>
      <c r="V349" s="366"/>
      <c r="W349" s="366"/>
      <c r="X349" s="366"/>
      <c r="Y349" s="366"/>
      <c r="Z349" s="366"/>
      <c r="AA349" s="366"/>
      <c r="AB349" s="366"/>
      <c r="AC349" s="366"/>
      <c r="AD349" s="366"/>
      <c r="AE349" s="366"/>
      <c r="AF349" s="366"/>
      <c r="AG349" s="366"/>
      <c r="AH349" s="366"/>
      <c r="AI349" s="366"/>
      <c r="AJ349" s="366"/>
      <c r="AK349" s="366"/>
    </row>
    <row r="350" spans="1:37" ht="12.75">
      <c r="A350" s="366"/>
      <c r="B350" s="366"/>
      <c r="C350" s="367"/>
      <c r="D350" s="366"/>
      <c r="E350" s="366"/>
      <c r="F350" s="366"/>
      <c r="G350" s="366"/>
      <c r="H350" s="366"/>
      <c r="I350" s="366"/>
      <c r="J350" s="366"/>
      <c r="K350" s="366"/>
      <c r="L350" s="366"/>
      <c r="M350" s="366"/>
      <c r="N350" s="366"/>
      <c r="O350" s="366"/>
      <c r="P350" s="366"/>
      <c r="Q350" s="366"/>
      <c r="R350" s="366"/>
      <c r="S350" s="366"/>
      <c r="T350" s="366"/>
      <c r="U350" s="366"/>
      <c r="V350" s="366"/>
      <c r="W350" s="366"/>
      <c r="X350" s="366"/>
      <c r="Y350" s="366"/>
      <c r="Z350" s="366"/>
      <c r="AA350" s="366"/>
      <c r="AB350" s="366"/>
      <c r="AC350" s="366"/>
      <c r="AD350" s="366"/>
      <c r="AE350" s="366"/>
      <c r="AF350" s="366"/>
      <c r="AG350" s="366"/>
      <c r="AH350" s="366"/>
      <c r="AI350" s="366"/>
      <c r="AJ350" s="366"/>
      <c r="AK350" s="366"/>
    </row>
    <row r="351" spans="1:37" ht="12.75">
      <c r="A351" s="366"/>
      <c r="B351" s="366"/>
      <c r="C351" s="367"/>
      <c r="D351" s="366"/>
      <c r="E351" s="366"/>
      <c r="F351" s="366"/>
      <c r="G351" s="366"/>
      <c r="H351" s="366"/>
      <c r="I351" s="366"/>
      <c r="J351" s="366"/>
      <c r="K351" s="366"/>
      <c r="L351" s="366"/>
      <c r="M351" s="366"/>
      <c r="N351" s="366"/>
      <c r="O351" s="366"/>
      <c r="P351" s="366"/>
      <c r="Q351" s="366"/>
      <c r="R351" s="366"/>
      <c r="S351" s="366"/>
      <c r="T351" s="366"/>
      <c r="U351" s="366"/>
      <c r="V351" s="366"/>
      <c r="W351" s="366"/>
      <c r="X351" s="366"/>
      <c r="Y351" s="366"/>
      <c r="Z351" s="366"/>
      <c r="AA351" s="366"/>
      <c r="AB351" s="366"/>
      <c r="AC351" s="366"/>
      <c r="AD351" s="366"/>
      <c r="AE351" s="366"/>
      <c r="AF351" s="366"/>
      <c r="AG351" s="366"/>
      <c r="AH351" s="366"/>
      <c r="AI351" s="366"/>
      <c r="AJ351" s="366"/>
      <c r="AK351" s="366"/>
    </row>
    <row r="352" spans="1:37" ht="12.75">
      <c r="A352" s="366"/>
      <c r="B352" s="366"/>
      <c r="C352" s="367"/>
      <c r="D352" s="366"/>
      <c r="E352" s="366"/>
      <c r="F352" s="366"/>
      <c r="G352" s="366"/>
      <c r="H352" s="366"/>
      <c r="I352" s="366"/>
      <c r="J352" s="366"/>
      <c r="K352" s="366"/>
      <c r="L352" s="366"/>
      <c r="M352" s="366"/>
      <c r="N352" s="366"/>
      <c r="O352" s="366"/>
      <c r="P352" s="366"/>
      <c r="Q352" s="366"/>
      <c r="R352" s="366"/>
      <c r="S352" s="366"/>
      <c r="T352" s="366"/>
      <c r="U352" s="366"/>
      <c r="V352" s="366"/>
      <c r="W352" s="366"/>
      <c r="X352" s="366"/>
      <c r="Y352" s="366"/>
      <c r="Z352" s="366"/>
      <c r="AA352" s="366"/>
      <c r="AB352" s="366"/>
      <c r="AC352" s="366"/>
      <c r="AD352" s="366"/>
      <c r="AE352" s="366"/>
      <c r="AF352" s="366"/>
      <c r="AG352" s="366"/>
      <c r="AH352" s="366"/>
      <c r="AI352" s="366"/>
      <c r="AJ352" s="366"/>
      <c r="AK352" s="366"/>
    </row>
    <row r="353" spans="1:37" ht="12.75">
      <c r="A353" s="366"/>
      <c r="B353" s="366"/>
      <c r="C353" s="367"/>
      <c r="D353" s="366"/>
      <c r="E353" s="366"/>
      <c r="F353" s="366"/>
      <c r="G353" s="366"/>
      <c r="H353" s="366"/>
      <c r="I353" s="366"/>
      <c r="J353" s="366"/>
      <c r="K353" s="366"/>
      <c r="L353" s="366"/>
      <c r="M353" s="366"/>
      <c r="N353" s="366"/>
      <c r="O353" s="366"/>
      <c r="P353" s="366"/>
      <c r="Q353" s="366"/>
      <c r="R353" s="366"/>
      <c r="S353" s="366"/>
      <c r="T353" s="366"/>
      <c r="U353" s="366"/>
      <c r="V353" s="366"/>
      <c r="W353" s="366"/>
      <c r="X353" s="366"/>
      <c r="Y353" s="366"/>
      <c r="Z353" s="366"/>
      <c r="AA353" s="366"/>
      <c r="AB353" s="366"/>
      <c r="AC353" s="366"/>
      <c r="AD353" s="366"/>
      <c r="AE353" s="366"/>
      <c r="AF353" s="366"/>
      <c r="AG353" s="366"/>
      <c r="AH353" s="366"/>
      <c r="AI353" s="366"/>
      <c r="AJ353" s="366"/>
      <c r="AK353" s="366"/>
    </row>
    <row r="354" spans="1:37" ht="12.75">
      <c r="A354" s="366"/>
      <c r="B354" s="366"/>
      <c r="C354" s="367"/>
      <c r="D354" s="366"/>
      <c r="E354" s="366"/>
      <c r="F354" s="366"/>
      <c r="G354" s="366"/>
      <c r="H354" s="366"/>
      <c r="I354" s="366"/>
      <c r="J354" s="366"/>
      <c r="K354" s="366"/>
      <c r="L354" s="366"/>
      <c r="M354" s="366"/>
      <c r="N354" s="366"/>
      <c r="O354" s="366"/>
      <c r="P354" s="366"/>
      <c r="Q354" s="366"/>
      <c r="R354" s="366"/>
      <c r="S354" s="366"/>
      <c r="T354" s="366"/>
      <c r="U354" s="366"/>
      <c r="V354" s="366"/>
      <c r="W354" s="366"/>
      <c r="X354" s="366"/>
      <c r="Y354" s="366"/>
      <c r="Z354" s="366"/>
      <c r="AA354" s="366"/>
      <c r="AB354" s="366"/>
      <c r="AC354" s="366"/>
      <c r="AD354" s="366"/>
      <c r="AE354" s="366"/>
      <c r="AF354" s="366"/>
      <c r="AG354" s="366"/>
      <c r="AH354" s="366"/>
      <c r="AI354" s="366"/>
      <c r="AJ354" s="366"/>
      <c r="AK354" s="366"/>
    </row>
    <row r="355" spans="1:37" ht="12.75">
      <c r="A355" s="366"/>
      <c r="B355" s="366"/>
      <c r="C355" s="367"/>
      <c r="D355" s="366"/>
      <c r="E355" s="366"/>
      <c r="F355" s="366"/>
      <c r="G355" s="366"/>
      <c r="H355" s="366"/>
      <c r="I355" s="366"/>
      <c r="J355" s="366"/>
      <c r="K355" s="366"/>
      <c r="L355" s="366"/>
      <c r="M355" s="366"/>
      <c r="N355" s="366"/>
      <c r="O355" s="366"/>
      <c r="P355" s="366"/>
      <c r="Q355" s="366"/>
      <c r="R355" s="366"/>
      <c r="S355" s="366"/>
      <c r="T355" s="366"/>
      <c r="U355" s="366"/>
      <c r="V355" s="366"/>
      <c r="W355" s="366"/>
      <c r="X355" s="366"/>
      <c r="Y355" s="366"/>
      <c r="Z355" s="366"/>
      <c r="AA355" s="366"/>
      <c r="AB355" s="366"/>
      <c r="AC355" s="366"/>
      <c r="AD355" s="366"/>
      <c r="AE355" s="366"/>
      <c r="AF355" s="366"/>
      <c r="AG355" s="366"/>
      <c r="AH355" s="366"/>
      <c r="AI355" s="366"/>
      <c r="AJ355" s="366"/>
      <c r="AK355" s="366"/>
    </row>
    <row r="356" spans="1:37" ht="12.75">
      <c r="A356" s="366"/>
      <c r="B356" s="366"/>
      <c r="C356" s="367"/>
      <c r="D356" s="366"/>
      <c r="E356" s="366"/>
      <c r="F356" s="366"/>
      <c r="G356" s="366"/>
      <c r="H356" s="366"/>
      <c r="I356" s="366"/>
      <c r="J356" s="366"/>
      <c r="K356" s="366"/>
      <c r="L356" s="366"/>
      <c r="M356" s="366"/>
      <c r="N356" s="366"/>
      <c r="O356" s="366"/>
      <c r="P356" s="366"/>
      <c r="Q356" s="366"/>
      <c r="R356" s="366"/>
      <c r="S356" s="366"/>
      <c r="T356" s="366"/>
      <c r="U356" s="366"/>
      <c r="V356" s="366"/>
      <c r="W356" s="366"/>
      <c r="X356" s="366"/>
      <c r="Y356" s="366"/>
      <c r="Z356" s="366"/>
      <c r="AA356" s="366"/>
      <c r="AB356" s="366"/>
      <c r="AC356" s="366"/>
      <c r="AD356" s="366"/>
      <c r="AE356" s="366"/>
      <c r="AF356" s="366"/>
      <c r="AG356" s="366"/>
      <c r="AH356" s="366"/>
      <c r="AI356" s="366"/>
      <c r="AJ356" s="366"/>
      <c r="AK356" s="366"/>
    </row>
    <row r="357" spans="1:37" ht="12.75">
      <c r="A357" s="366"/>
      <c r="B357" s="366"/>
      <c r="C357" s="367"/>
      <c r="D357" s="366"/>
      <c r="E357" s="366"/>
      <c r="F357" s="366"/>
      <c r="G357" s="366"/>
      <c r="H357" s="366"/>
      <c r="I357" s="366"/>
      <c r="J357" s="366"/>
      <c r="K357" s="366"/>
      <c r="L357" s="366"/>
      <c r="M357" s="366"/>
      <c r="N357" s="366"/>
      <c r="O357" s="366"/>
      <c r="P357" s="366"/>
      <c r="Q357" s="366"/>
      <c r="R357" s="366"/>
      <c r="S357" s="366"/>
      <c r="T357" s="366"/>
      <c r="U357" s="366"/>
      <c r="V357" s="366"/>
      <c r="W357" s="366"/>
      <c r="X357" s="366"/>
      <c r="Y357" s="366"/>
      <c r="Z357" s="366"/>
      <c r="AA357" s="366"/>
      <c r="AB357" s="366"/>
      <c r="AC357" s="366"/>
      <c r="AD357" s="366"/>
      <c r="AE357" s="366"/>
      <c r="AF357" s="366"/>
      <c r="AG357" s="366"/>
      <c r="AH357" s="366"/>
      <c r="AI357" s="366"/>
      <c r="AJ357" s="366"/>
      <c r="AK357" s="366"/>
    </row>
    <row r="358" spans="1:37" ht="12.75">
      <c r="A358" s="366"/>
      <c r="B358" s="366"/>
      <c r="C358" s="367"/>
      <c r="D358" s="366"/>
      <c r="E358" s="366"/>
      <c r="F358" s="366"/>
      <c r="G358" s="366"/>
      <c r="H358" s="366"/>
      <c r="I358" s="366"/>
      <c r="J358" s="366"/>
      <c r="K358" s="366"/>
      <c r="L358" s="366"/>
      <c r="M358" s="366"/>
      <c r="N358" s="366"/>
      <c r="O358" s="366"/>
      <c r="P358" s="366"/>
      <c r="Q358" s="366"/>
      <c r="R358" s="366"/>
      <c r="S358" s="366"/>
      <c r="T358" s="366"/>
      <c r="U358" s="366"/>
      <c r="V358" s="366"/>
      <c r="W358" s="366"/>
      <c r="X358" s="366"/>
      <c r="Y358" s="366"/>
      <c r="Z358" s="366"/>
      <c r="AA358" s="366"/>
      <c r="AB358" s="366"/>
      <c r="AC358" s="366"/>
      <c r="AD358" s="366"/>
      <c r="AE358" s="366"/>
      <c r="AF358" s="366"/>
      <c r="AG358" s="366"/>
      <c r="AH358" s="366"/>
      <c r="AI358" s="366"/>
      <c r="AJ358" s="366"/>
      <c r="AK358" s="366"/>
    </row>
    <row r="359" spans="1:37" ht="12.75">
      <c r="A359" s="366"/>
      <c r="B359" s="366"/>
      <c r="C359" s="367"/>
      <c r="D359" s="366"/>
      <c r="E359" s="366"/>
      <c r="F359" s="366"/>
      <c r="G359" s="366"/>
      <c r="H359" s="366"/>
      <c r="I359" s="366"/>
      <c r="J359" s="366"/>
      <c r="K359" s="366"/>
      <c r="L359" s="366"/>
      <c r="M359" s="366"/>
      <c r="N359" s="366"/>
      <c r="O359" s="366"/>
      <c r="P359" s="366"/>
      <c r="Q359" s="366"/>
      <c r="R359" s="366"/>
      <c r="S359" s="366"/>
      <c r="T359" s="366"/>
      <c r="U359" s="366"/>
      <c r="V359" s="366"/>
      <c r="W359" s="366"/>
      <c r="X359" s="366"/>
      <c r="Y359" s="366"/>
      <c r="Z359" s="366"/>
      <c r="AA359" s="366"/>
      <c r="AB359" s="366"/>
      <c r="AC359" s="366"/>
      <c r="AD359" s="366"/>
      <c r="AE359" s="366"/>
      <c r="AF359" s="366"/>
      <c r="AG359" s="366"/>
      <c r="AH359" s="366"/>
      <c r="AI359" s="366"/>
      <c r="AJ359" s="366"/>
      <c r="AK359" s="366"/>
    </row>
    <row r="360" spans="1:37" ht="12.75">
      <c r="A360" s="366"/>
      <c r="B360" s="366"/>
      <c r="C360" s="367"/>
      <c r="D360" s="366"/>
      <c r="E360" s="366"/>
      <c r="F360" s="366"/>
      <c r="G360" s="366"/>
      <c r="H360" s="366"/>
      <c r="I360" s="366"/>
      <c r="J360" s="366"/>
      <c r="K360" s="366"/>
      <c r="L360" s="366"/>
      <c r="M360" s="366"/>
      <c r="N360" s="366"/>
      <c r="O360" s="366"/>
      <c r="P360" s="366"/>
      <c r="Q360" s="366"/>
      <c r="R360" s="366"/>
      <c r="S360" s="366"/>
      <c r="T360" s="366"/>
      <c r="U360" s="366"/>
      <c r="V360" s="366"/>
      <c r="W360" s="366"/>
      <c r="X360" s="366"/>
      <c r="Y360" s="366"/>
      <c r="Z360" s="366"/>
      <c r="AA360" s="366"/>
      <c r="AB360" s="366"/>
      <c r="AC360" s="366"/>
      <c r="AD360" s="366"/>
      <c r="AE360" s="366"/>
      <c r="AF360" s="366"/>
      <c r="AG360" s="366"/>
      <c r="AH360" s="366"/>
      <c r="AI360" s="366"/>
      <c r="AJ360" s="366"/>
      <c r="AK360" s="366"/>
    </row>
    <row r="361" spans="1:37" ht="12.75">
      <c r="A361" s="366"/>
      <c r="B361" s="366"/>
      <c r="C361" s="367"/>
      <c r="D361" s="366"/>
      <c r="E361" s="366"/>
      <c r="F361" s="366"/>
      <c r="G361" s="366"/>
      <c r="H361" s="366"/>
      <c r="I361" s="366"/>
      <c r="J361" s="366"/>
      <c r="K361" s="366"/>
      <c r="L361" s="366"/>
      <c r="M361" s="366"/>
      <c r="N361" s="366"/>
      <c r="O361" s="366"/>
      <c r="P361" s="366"/>
      <c r="Q361" s="366"/>
      <c r="R361" s="366"/>
      <c r="S361" s="366"/>
      <c r="T361" s="366"/>
      <c r="U361" s="366"/>
      <c r="V361" s="366"/>
      <c r="W361" s="366"/>
      <c r="X361" s="366"/>
      <c r="Y361" s="366"/>
      <c r="Z361" s="366"/>
      <c r="AA361" s="366"/>
      <c r="AB361" s="366"/>
      <c r="AC361" s="366"/>
      <c r="AD361" s="366"/>
      <c r="AE361" s="366"/>
      <c r="AF361" s="366"/>
      <c r="AG361" s="366"/>
      <c r="AH361" s="366"/>
      <c r="AI361" s="366"/>
      <c r="AJ361" s="366"/>
      <c r="AK361" s="366"/>
    </row>
    <row r="362" spans="1:37" ht="12.75">
      <c r="A362" s="366"/>
      <c r="B362" s="366"/>
      <c r="C362" s="367"/>
      <c r="D362" s="366"/>
      <c r="E362" s="366"/>
      <c r="F362" s="366"/>
      <c r="G362" s="366"/>
      <c r="H362" s="366"/>
      <c r="I362" s="366"/>
      <c r="J362" s="366"/>
      <c r="K362" s="366"/>
      <c r="L362" s="366"/>
      <c r="M362" s="366"/>
      <c r="N362" s="366"/>
      <c r="O362" s="366"/>
      <c r="P362" s="366"/>
      <c r="Q362" s="366"/>
      <c r="R362" s="366"/>
      <c r="S362" s="366"/>
      <c r="T362" s="366"/>
      <c r="U362" s="366"/>
      <c r="V362" s="366"/>
      <c r="W362" s="366"/>
      <c r="X362" s="366"/>
      <c r="Y362" s="366"/>
      <c r="Z362" s="366"/>
      <c r="AA362" s="366"/>
      <c r="AB362" s="366"/>
      <c r="AC362" s="366"/>
      <c r="AD362" s="366"/>
      <c r="AE362" s="366"/>
      <c r="AF362" s="366"/>
      <c r="AG362" s="366"/>
      <c r="AH362" s="366"/>
      <c r="AI362" s="366"/>
      <c r="AJ362" s="366"/>
      <c r="AK362" s="366"/>
    </row>
    <row r="363" spans="1:37" ht="12.75">
      <c r="A363" s="366"/>
      <c r="B363" s="366"/>
      <c r="C363" s="367"/>
      <c r="D363" s="366"/>
      <c r="E363" s="366"/>
      <c r="F363" s="366"/>
      <c r="G363" s="366"/>
      <c r="H363" s="366"/>
      <c r="I363" s="366"/>
      <c r="J363" s="366"/>
      <c r="K363" s="366"/>
      <c r="L363" s="366"/>
      <c r="M363" s="366"/>
      <c r="N363" s="366"/>
      <c r="O363" s="366"/>
      <c r="P363" s="366"/>
      <c r="Q363" s="366"/>
      <c r="R363" s="366"/>
      <c r="S363" s="366"/>
      <c r="T363" s="366"/>
      <c r="U363" s="366"/>
      <c r="V363" s="366"/>
      <c r="W363" s="366"/>
      <c r="X363" s="366"/>
      <c r="Y363" s="366"/>
      <c r="Z363" s="366"/>
      <c r="AA363" s="366"/>
      <c r="AB363" s="366"/>
      <c r="AC363" s="366"/>
      <c r="AD363" s="366"/>
      <c r="AE363" s="366"/>
      <c r="AF363" s="366"/>
      <c r="AG363" s="366"/>
      <c r="AH363" s="366"/>
      <c r="AI363" s="366"/>
      <c r="AJ363" s="366"/>
      <c r="AK363" s="366"/>
    </row>
    <row r="364" spans="1:37" ht="12.75">
      <c r="A364" s="366"/>
      <c r="B364" s="366"/>
      <c r="C364" s="367"/>
      <c r="D364" s="366"/>
      <c r="E364" s="366"/>
      <c r="F364" s="366"/>
      <c r="G364" s="366"/>
      <c r="H364" s="366"/>
      <c r="I364" s="366"/>
      <c r="J364" s="366"/>
      <c r="K364" s="366"/>
      <c r="L364" s="366"/>
      <c r="M364" s="366"/>
      <c r="N364" s="366"/>
      <c r="O364" s="366"/>
      <c r="P364" s="366"/>
      <c r="Q364" s="366"/>
      <c r="R364" s="366"/>
      <c r="S364" s="366"/>
      <c r="T364" s="366"/>
      <c r="U364" s="366"/>
      <c r="V364" s="366"/>
      <c r="W364" s="366"/>
      <c r="X364" s="366"/>
      <c r="Y364" s="366"/>
      <c r="Z364" s="366"/>
      <c r="AA364" s="366"/>
      <c r="AB364" s="366"/>
      <c r="AC364" s="366"/>
      <c r="AD364" s="366"/>
      <c r="AE364" s="366"/>
      <c r="AF364" s="366"/>
      <c r="AG364" s="366"/>
      <c r="AH364" s="366"/>
      <c r="AI364" s="366"/>
      <c r="AJ364" s="366"/>
      <c r="AK364" s="366"/>
    </row>
    <row r="365" spans="1:37" ht="12.75">
      <c r="A365" s="366"/>
      <c r="B365" s="366"/>
      <c r="C365" s="367"/>
      <c r="D365" s="366"/>
      <c r="E365" s="366"/>
      <c r="F365" s="366"/>
      <c r="G365" s="366"/>
      <c r="H365" s="366"/>
      <c r="I365" s="366"/>
      <c r="J365" s="366"/>
      <c r="K365" s="366"/>
      <c r="L365" s="366"/>
      <c r="M365" s="366"/>
      <c r="N365" s="366"/>
      <c r="O365" s="366"/>
      <c r="P365" s="366"/>
      <c r="Q365" s="366"/>
      <c r="R365" s="366"/>
      <c r="S365" s="366"/>
      <c r="T365" s="366"/>
      <c r="U365" s="366"/>
      <c r="V365" s="366"/>
      <c r="W365" s="366"/>
      <c r="X365" s="366"/>
      <c r="Y365" s="366"/>
      <c r="Z365" s="366"/>
      <c r="AA365" s="366"/>
      <c r="AB365" s="366"/>
      <c r="AC365" s="366"/>
      <c r="AD365" s="366"/>
      <c r="AE365" s="366"/>
      <c r="AF365" s="366"/>
      <c r="AG365" s="366"/>
      <c r="AH365" s="366"/>
      <c r="AI365" s="366"/>
      <c r="AJ365" s="366"/>
      <c r="AK365" s="366"/>
    </row>
    <row r="366" spans="1:37" ht="12.75">
      <c r="A366" s="366"/>
      <c r="B366" s="366"/>
      <c r="C366" s="367"/>
      <c r="D366" s="366"/>
      <c r="E366" s="366"/>
      <c r="F366" s="366"/>
      <c r="G366" s="366"/>
      <c r="H366" s="366"/>
      <c r="I366" s="366"/>
      <c r="J366" s="366"/>
      <c r="K366" s="366"/>
      <c r="L366" s="366"/>
      <c r="M366" s="366"/>
      <c r="N366" s="366"/>
      <c r="O366" s="366"/>
      <c r="P366" s="366"/>
      <c r="Q366" s="366"/>
      <c r="R366" s="366"/>
      <c r="S366" s="366"/>
      <c r="T366" s="366"/>
      <c r="U366" s="366"/>
      <c r="V366" s="366"/>
      <c r="W366" s="366"/>
      <c r="X366" s="366"/>
      <c r="Y366" s="366"/>
      <c r="Z366" s="366"/>
      <c r="AA366" s="366"/>
      <c r="AB366" s="366"/>
      <c r="AC366" s="366"/>
      <c r="AD366" s="366"/>
      <c r="AE366" s="366"/>
      <c r="AF366" s="366"/>
      <c r="AG366" s="366"/>
      <c r="AH366" s="366"/>
      <c r="AI366" s="366"/>
      <c r="AJ366" s="366"/>
      <c r="AK366" s="366"/>
    </row>
    <row r="367" spans="1:37" ht="12.75">
      <c r="A367" s="366"/>
      <c r="B367" s="366"/>
      <c r="C367" s="367"/>
      <c r="D367" s="366"/>
      <c r="E367" s="366"/>
      <c r="F367" s="366"/>
      <c r="G367" s="366"/>
      <c r="H367" s="366"/>
      <c r="I367" s="366"/>
      <c r="J367" s="366"/>
      <c r="K367" s="366"/>
      <c r="L367" s="366"/>
      <c r="M367" s="366"/>
      <c r="N367" s="366"/>
      <c r="O367" s="366"/>
      <c r="P367" s="366"/>
      <c r="Q367" s="366"/>
      <c r="R367" s="366"/>
      <c r="S367" s="366"/>
      <c r="T367" s="366"/>
      <c r="U367" s="366"/>
      <c r="V367" s="366"/>
      <c r="W367" s="366"/>
      <c r="X367" s="366"/>
      <c r="Y367" s="366"/>
      <c r="Z367" s="366"/>
      <c r="AA367" s="366"/>
      <c r="AB367" s="366"/>
      <c r="AC367" s="366"/>
      <c r="AD367" s="366"/>
      <c r="AE367" s="366"/>
      <c r="AF367" s="366"/>
      <c r="AG367" s="366"/>
      <c r="AH367" s="366"/>
      <c r="AI367" s="366"/>
      <c r="AJ367" s="366"/>
      <c r="AK367" s="366"/>
    </row>
    <row r="368" spans="1:37" ht="12.75">
      <c r="A368" s="366"/>
      <c r="B368" s="366"/>
      <c r="C368" s="367"/>
      <c r="D368" s="366"/>
      <c r="E368" s="366"/>
      <c r="F368" s="366"/>
      <c r="G368" s="366"/>
      <c r="H368" s="366"/>
      <c r="I368" s="366"/>
      <c r="J368" s="366"/>
      <c r="K368" s="366"/>
      <c r="L368" s="366"/>
      <c r="M368" s="366"/>
      <c r="N368" s="366"/>
      <c r="O368" s="366"/>
      <c r="P368" s="366"/>
      <c r="Q368" s="366"/>
      <c r="R368" s="366"/>
      <c r="S368" s="366"/>
      <c r="T368" s="366"/>
      <c r="U368" s="366"/>
      <c r="V368" s="366"/>
      <c r="W368" s="366"/>
      <c r="X368" s="366"/>
      <c r="Y368" s="366"/>
      <c r="Z368" s="366"/>
      <c r="AA368" s="366"/>
      <c r="AB368" s="366"/>
      <c r="AC368" s="366"/>
      <c r="AD368" s="366"/>
      <c r="AE368" s="366"/>
      <c r="AF368" s="366"/>
      <c r="AG368" s="366"/>
      <c r="AH368" s="366"/>
      <c r="AI368" s="366"/>
      <c r="AJ368" s="366"/>
      <c r="AK368" s="366"/>
    </row>
    <row r="369" spans="1:37" ht="12.75">
      <c r="A369" s="366"/>
      <c r="B369" s="366"/>
      <c r="C369" s="367"/>
      <c r="D369" s="366"/>
      <c r="E369" s="366"/>
      <c r="F369" s="366"/>
      <c r="G369" s="366"/>
      <c r="H369" s="366"/>
      <c r="I369" s="366"/>
      <c r="J369" s="366"/>
      <c r="K369" s="366"/>
      <c r="L369" s="366"/>
      <c r="M369" s="366"/>
      <c r="N369" s="366"/>
      <c r="O369" s="366"/>
      <c r="P369" s="366"/>
      <c r="Q369" s="366"/>
      <c r="R369" s="366"/>
      <c r="S369" s="366"/>
      <c r="T369" s="366"/>
      <c r="U369" s="366"/>
      <c r="V369" s="366"/>
      <c r="W369" s="366"/>
      <c r="X369" s="366"/>
      <c r="Y369" s="366"/>
      <c r="Z369" s="366"/>
      <c r="AA369" s="366"/>
      <c r="AB369" s="366"/>
      <c r="AC369" s="366"/>
      <c r="AD369" s="366"/>
      <c r="AE369" s="366"/>
      <c r="AF369" s="366"/>
      <c r="AG369" s="366"/>
      <c r="AH369" s="366"/>
      <c r="AI369" s="366"/>
      <c r="AJ369" s="366"/>
      <c r="AK369" s="366"/>
    </row>
    <row r="370" spans="1:37" ht="12.75">
      <c r="A370" s="366"/>
      <c r="B370" s="366"/>
      <c r="C370" s="367"/>
      <c r="D370" s="366"/>
      <c r="E370" s="366"/>
      <c r="F370" s="366"/>
      <c r="G370" s="366"/>
      <c r="H370" s="366"/>
      <c r="I370" s="366"/>
      <c r="J370" s="366"/>
      <c r="K370" s="366"/>
      <c r="L370" s="366"/>
      <c r="M370" s="366"/>
      <c r="N370" s="366"/>
      <c r="O370" s="366"/>
      <c r="P370" s="366"/>
      <c r="Q370" s="366"/>
      <c r="R370" s="366"/>
      <c r="S370" s="366"/>
      <c r="T370" s="366"/>
      <c r="U370" s="366"/>
      <c r="V370" s="366"/>
      <c r="W370" s="366"/>
      <c r="X370" s="366"/>
      <c r="Y370" s="366"/>
      <c r="Z370" s="366"/>
      <c r="AA370" s="366"/>
      <c r="AB370" s="366"/>
      <c r="AC370" s="366"/>
      <c r="AD370" s="366"/>
      <c r="AE370" s="366"/>
      <c r="AF370" s="366"/>
      <c r="AG370" s="366"/>
      <c r="AH370" s="366"/>
      <c r="AI370" s="366"/>
      <c r="AJ370" s="366"/>
      <c r="AK370" s="366"/>
    </row>
    <row r="371" spans="1:37" ht="12.75">
      <c r="A371" s="366"/>
      <c r="B371" s="366"/>
      <c r="C371" s="367"/>
      <c r="D371" s="366"/>
      <c r="E371" s="366"/>
      <c r="F371" s="366"/>
      <c r="G371" s="366"/>
      <c r="H371" s="366"/>
      <c r="I371" s="366"/>
      <c r="J371" s="366"/>
      <c r="K371" s="366"/>
      <c r="L371" s="366"/>
      <c r="M371" s="366"/>
      <c r="N371" s="366"/>
      <c r="O371" s="366"/>
      <c r="P371" s="366"/>
      <c r="Q371" s="366"/>
      <c r="R371" s="366"/>
      <c r="S371" s="366"/>
      <c r="T371" s="366"/>
      <c r="U371" s="366"/>
      <c r="V371" s="366"/>
      <c r="W371" s="366"/>
      <c r="X371" s="366"/>
      <c r="Y371" s="366"/>
      <c r="Z371" s="366"/>
      <c r="AA371" s="366"/>
      <c r="AB371" s="366"/>
      <c r="AC371" s="366"/>
      <c r="AD371" s="366"/>
      <c r="AE371" s="366"/>
      <c r="AF371" s="366"/>
      <c r="AG371" s="366"/>
      <c r="AH371" s="366"/>
      <c r="AI371" s="366"/>
      <c r="AJ371" s="366"/>
      <c r="AK371" s="366"/>
    </row>
    <row r="372" spans="1:37" ht="12.75">
      <c r="A372" s="366"/>
      <c r="B372" s="366"/>
      <c r="C372" s="367"/>
      <c r="D372" s="366"/>
      <c r="E372" s="366"/>
      <c r="F372" s="366"/>
      <c r="G372" s="366"/>
      <c r="H372" s="366"/>
      <c r="I372" s="366"/>
      <c r="J372" s="366"/>
      <c r="K372" s="366"/>
      <c r="L372" s="366"/>
      <c r="M372" s="366"/>
      <c r="N372" s="366"/>
      <c r="O372" s="366"/>
      <c r="P372" s="366"/>
      <c r="Q372" s="366"/>
      <c r="R372" s="366"/>
      <c r="S372" s="366"/>
      <c r="T372" s="366"/>
      <c r="U372" s="366"/>
      <c r="V372" s="366"/>
      <c r="W372" s="366"/>
      <c r="X372" s="366"/>
      <c r="Y372" s="366"/>
      <c r="Z372" s="366"/>
      <c r="AA372" s="366"/>
      <c r="AB372" s="366"/>
      <c r="AC372" s="366"/>
      <c r="AD372" s="366"/>
      <c r="AE372" s="366"/>
      <c r="AF372" s="366"/>
      <c r="AG372" s="366"/>
      <c r="AH372" s="366"/>
      <c r="AI372" s="366"/>
      <c r="AJ372" s="366"/>
      <c r="AK372" s="366"/>
    </row>
    <row r="373" spans="1:37" ht="12.75">
      <c r="A373" s="366"/>
      <c r="B373" s="366"/>
      <c r="C373" s="367"/>
      <c r="D373" s="366"/>
      <c r="E373" s="366"/>
      <c r="F373" s="366"/>
      <c r="G373" s="366"/>
      <c r="H373" s="366"/>
      <c r="I373" s="366"/>
      <c r="J373" s="366"/>
      <c r="K373" s="366"/>
      <c r="L373" s="366"/>
      <c r="M373" s="366"/>
      <c r="N373" s="366"/>
      <c r="O373" s="366"/>
      <c r="P373" s="366"/>
      <c r="Q373" s="366"/>
      <c r="R373" s="366"/>
      <c r="S373" s="366"/>
      <c r="T373" s="366"/>
      <c r="U373" s="366"/>
      <c r="V373" s="366"/>
      <c r="W373" s="366"/>
      <c r="X373" s="366"/>
      <c r="Y373" s="366"/>
      <c r="Z373" s="366"/>
      <c r="AA373" s="366"/>
      <c r="AB373" s="366"/>
      <c r="AC373" s="366"/>
      <c r="AD373" s="366"/>
      <c r="AE373" s="366"/>
      <c r="AF373" s="366"/>
      <c r="AG373" s="366"/>
      <c r="AH373" s="366"/>
      <c r="AI373" s="366"/>
      <c r="AJ373" s="366"/>
      <c r="AK373" s="366"/>
    </row>
    <row r="374" spans="1:37" ht="12.75">
      <c r="A374" s="366"/>
      <c r="B374" s="366"/>
      <c r="C374" s="367"/>
      <c r="D374" s="366"/>
      <c r="E374" s="366"/>
      <c r="F374" s="366"/>
      <c r="G374" s="366"/>
      <c r="H374" s="366"/>
      <c r="I374" s="366"/>
      <c r="J374" s="366"/>
      <c r="K374" s="366"/>
      <c r="L374" s="366"/>
      <c r="M374" s="366"/>
      <c r="N374" s="366"/>
      <c r="O374" s="366"/>
      <c r="P374" s="366"/>
      <c r="Q374" s="366"/>
      <c r="R374" s="366"/>
      <c r="S374" s="366"/>
      <c r="T374" s="366"/>
      <c r="U374" s="366"/>
      <c r="V374" s="366"/>
      <c r="W374" s="366"/>
      <c r="X374" s="366"/>
      <c r="Y374" s="366"/>
      <c r="Z374" s="366"/>
      <c r="AA374" s="366"/>
      <c r="AB374" s="366"/>
      <c r="AC374" s="366"/>
      <c r="AD374" s="366"/>
      <c r="AE374" s="366"/>
      <c r="AF374" s="366"/>
      <c r="AG374" s="366"/>
      <c r="AH374" s="366"/>
      <c r="AI374" s="366"/>
      <c r="AJ374" s="366"/>
      <c r="AK374" s="366"/>
    </row>
    <row r="375" spans="1:37" ht="12.75">
      <c r="A375" s="366"/>
      <c r="B375" s="366"/>
      <c r="C375" s="367"/>
      <c r="D375" s="366"/>
      <c r="E375" s="366"/>
      <c r="F375" s="366"/>
      <c r="G375" s="366"/>
      <c r="H375" s="366"/>
      <c r="I375" s="366"/>
      <c r="J375" s="366"/>
      <c r="K375" s="366"/>
      <c r="L375" s="366"/>
      <c r="M375" s="366"/>
      <c r="N375" s="366"/>
      <c r="O375" s="366"/>
      <c r="P375" s="366"/>
      <c r="Q375" s="366"/>
      <c r="R375" s="366"/>
      <c r="S375" s="366"/>
      <c r="T375" s="366"/>
      <c r="U375" s="366"/>
      <c r="V375" s="366"/>
      <c r="W375" s="366"/>
      <c r="X375" s="366"/>
      <c r="Y375" s="366"/>
      <c r="Z375" s="366"/>
      <c r="AA375" s="366"/>
      <c r="AB375" s="366"/>
      <c r="AC375" s="366"/>
      <c r="AD375" s="366"/>
      <c r="AE375" s="366"/>
      <c r="AF375" s="366"/>
      <c r="AG375" s="366"/>
      <c r="AH375" s="366"/>
      <c r="AI375" s="366"/>
      <c r="AJ375" s="366"/>
      <c r="AK375" s="366"/>
    </row>
    <row r="376" spans="1:37" ht="12.75">
      <c r="A376" s="366"/>
      <c r="B376" s="366"/>
      <c r="C376" s="367"/>
      <c r="D376" s="366"/>
      <c r="E376" s="366"/>
      <c r="F376" s="366"/>
      <c r="G376" s="366"/>
      <c r="H376" s="366"/>
      <c r="I376" s="366"/>
      <c r="J376" s="366"/>
      <c r="K376" s="366"/>
      <c r="L376" s="366"/>
      <c r="M376" s="366"/>
      <c r="N376" s="366"/>
      <c r="O376" s="366"/>
      <c r="P376" s="366"/>
      <c r="Q376" s="366"/>
      <c r="R376" s="366"/>
      <c r="S376" s="366"/>
      <c r="T376" s="366"/>
      <c r="U376" s="366"/>
      <c r="V376" s="366"/>
      <c r="W376" s="366"/>
      <c r="X376" s="366"/>
      <c r="Y376" s="366"/>
      <c r="Z376" s="366"/>
      <c r="AA376" s="366"/>
      <c r="AB376" s="366"/>
      <c r="AC376" s="366"/>
      <c r="AD376" s="366"/>
      <c r="AE376" s="366"/>
      <c r="AF376" s="366"/>
      <c r="AG376" s="366"/>
      <c r="AH376" s="366"/>
      <c r="AI376" s="366"/>
      <c r="AJ376" s="366"/>
      <c r="AK376" s="366"/>
    </row>
    <row r="377" spans="1:37" ht="12.75">
      <c r="A377" s="366"/>
      <c r="B377" s="366"/>
      <c r="C377" s="367"/>
      <c r="D377" s="366"/>
      <c r="E377" s="366"/>
      <c r="F377" s="366"/>
      <c r="G377" s="366"/>
      <c r="H377" s="366"/>
      <c r="I377" s="366"/>
      <c r="J377" s="366"/>
      <c r="K377" s="366"/>
      <c r="L377" s="366"/>
      <c r="M377" s="366"/>
      <c r="N377" s="366"/>
      <c r="O377" s="366"/>
      <c r="P377" s="366"/>
      <c r="Q377" s="366"/>
      <c r="R377" s="366"/>
      <c r="S377" s="366"/>
      <c r="T377" s="366"/>
      <c r="U377" s="366"/>
      <c r="V377" s="366"/>
      <c r="W377" s="366"/>
      <c r="X377" s="366"/>
      <c r="Y377" s="366"/>
      <c r="Z377" s="366"/>
      <c r="AA377" s="366"/>
      <c r="AB377" s="366"/>
      <c r="AC377" s="366"/>
      <c r="AD377" s="366"/>
      <c r="AE377" s="366"/>
      <c r="AF377" s="366"/>
      <c r="AG377" s="366"/>
      <c r="AH377" s="366"/>
      <c r="AI377" s="366"/>
      <c r="AJ377" s="366"/>
      <c r="AK377" s="366"/>
    </row>
    <row r="378" spans="1:37" ht="12.75">
      <c r="A378" s="366"/>
      <c r="B378" s="366"/>
      <c r="C378" s="367"/>
      <c r="D378" s="366"/>
      <c r="E378" s="366"/>
      <c r="F378" s="366"/>
      <c r="G378" s="366"/>
      <c r="H378" s="366"/>
      <c r="I378" s="366"/>
      <c r="J378" s="366"/>
      <c r="K378" s="366"/>
      <c r="L378" s="366"/>
      <c r="M378" s="366"/>
      <c r="N378" s="366"/>
      <c r="O378" s="366"/>
      <c r="P378" s="366"/>
      <c r="Q378" s="366"/>
      <c r="R378" s="366"/>
      <c r="S378" s="366"/>
      <c r="T378" s="366"/>
      <c r="U378" s="366"/>
      <c r="V378" s="366"/>
      <c r="W378" s="366"/>
      <c r="X378" s="366"/>
      <c r="Y378" s="366"/>
      <c r="Z378" s="366"/>
      <c r="AA378" s="366"/>
      <c r="AB378" s="366"/>
      <c r="AC378" s="366"/>
      <c r="AD378" s="366"/>
      <c r="AE378" s="366"/>
      <c r="AF378" s="366"/>
      <c r="AG378" s="366"/>
      <c r="AH378" s="366"/>
      <c r="AI378" s="366"/>
      <c r="AJ378" s="366"/>
      <c r="AK378" s="366"/>
    </row>
    <row r="379" spans="1:37" ht="12.75">
      <c r="A379" s="366"/>
      <c r="B379" s="366"/>
      <c r="C379" s="367"/>
      <c r="D379" s="366"/>
      <c r="E379" s="366"/>
      <c r="F379" s="366"/>
      <c r="G379" s="366"/>
      <c r="H379" s="366"/>
      <c r="I379" s="366"/>
      <c r="J379" s="366"/>
      <c r="K379" s="366"/>
      <c r="L379" s="366"/>
      <c r="M379" s="366"/>
      <c r="N379" s="366"/>
      <c r="O379" s="366"/>
      <c r="P379" s="366"/>
      <c r="Q379" s="366"/>
      <c r="R379" s="366"/>
      <c r="S379" s="366"/>
      <c r="T379" s="366"/>
      <c r="U379" s="366"/>
      <c r="V379" s="366"/>
      <c r="W379" s="366"/>
      <c r="X379" s="366"/>
      <c r="Y379" s="366"/>
      <c r="Z379" s="366"/>
      <c r="AA379" s="366"/>
      <c r="AB379" s="366"/>
      <c r="AC379" s="366"/>
      <c r="AD379" s="366"/>
      <c r="AE379" s="366"/>
      <c r="AF379" s="366"/>
      <c r="AG379" s="366"/>
      <c r="AH379" s="366"/>
      <c r="AI379" s="366"/>
      <c r="AJ379" s="366"/>
      <c r="AK379" s="366"/>
    </row>
    <row r="380" spans="1:37" ht="12.75">
      <c r="A380" s="366"/>
      <c r="B380" s="366"/>
      <c r="C380" s="367"/>
      <c r="D380" s="366"/>
      <c r="E380" s="366"/>
      <c r="F380" s="366"/>
      <c r="G380" s="366"/>
      <c r="H380" s="366"/>
      <c r="I380" s="366"/>
      <c r="J380" s="366"/>
      <c r="K380" s="366"/>
      <c r="L380" s="366"/>
      <c r="M380" s="366"/>
      <c r="N380" s="366"/>
      <c r="O380" s="366"/>
      <c r="P380" s="366"/>
      <c r="Q380" s="366"/>
      <c r="R380" s="366"/>
      <c r="S380" s="366"/>
      <c r="T380" s="366"/>
      <c r="U380" s="366"/>
      <c r="V380" s="366"/>
      <c r="W380" s="366"/>
      <c r="X380" s="366"/>
      <c r="Y380" s="366"/>
      <c r="Z380" s="366"/>
      <c r="AA380" s="366"/>
      <c r="AB380" s="366"/>
      <c r="AC380" s="366"/>
      <c r="AD380" s="366"/>
      <c r="AE380" s="366"/>
      <c r="AF380" s="366"/>
      <c r="AG380" s="366"/>
      <c r="AH380" s="366"/>
      <c r="AI380" s="366"/>
      <c r="AJ380" s="366"/>
      <c r="AK380" s="366"/>
    </row>
    <row r="381" spans="1:37" ht="12.75">
      <c r="A381" s="366"/>
      <c r="B381" s="366"/>
      <c r="C381" s="367"/>
      <c r="D381" s="366"/>
      <c r="E381" s="366"/>
      <c r="F381" s="366"/>
      <c r="G381" s="366"/>
      <c r="H381" s="366"/>
      <c r="I381" s="366"/>
      <c r="J381" s="366"/>
      <c r="K381" s="366"/>
      <c r="L381" s="366"/>
      <c r="M381" s="366"/>
      <c r="N381" s="366"/>
      <c r="O381" s="366"/>
      <c r="P381" s="366"/>
      <c r="Q381" s="366"/>
      <c r="R381" s="366"/>
      <c r="S381" s="366"/>
      <c r="T381" s="366"/>
      <c r="U381" s="366"/>
      <c r="V381" s="366"/>
      <c r="W381" s="366"/>
      <c r="X381" s="366"/>
      <c r="Y381" s="366"/>
      <c r="Z381" s="366"/>
      <c r="AA381" s="366"/>
      <c r="AB381" s="366"/>
      <c r="AC381" s="366"/>
      <c r="AD381" s="366"/>
      <c r="AE381" s="366"/>
      <c r="AF381" s="366"/>
      <c r="AG381" s="366"/>
      <c r="AH381" s="366"/>
      <c r="AI381" s="366"/>
      <c r="AJ381" s="366"/>
      <c r="AK381" s="366"/>
    </row>
    <row r="382" spans="1:37" ht="12.75">
      <c r="A382" s="366"/>
      <c r="B382" s="366"/>
      <c r="C382" s="367"/>
      <c r="D382" s="366"/>
      <c r="E382" s="366"/>
      <c r="F382" s="366"/>
      <c r="G382" s="366"/>
      <c r="H382" s="366"/>
      <c r="I382" s="366"/>
      <c r="J382" s="366"/>
      <c r="K382" s="366"/>
      <c r="L382" s="366"/>
      <c r="M382" s="366"/>
      <c r="N382" s="366"/>
      <c r="O382" s="366"/>
      <c r="P382" s="366"/>
      <c r="Q382" s="366"/>
      <c r="R382" s="366"/>
      <c r="S382" s="366"/>
      <c r="T382" s="366"/>
      <c r="U382" s="366"/>
      <c r="V382" s="366"/>
      <c r="W382" s="366"/>
      <c r="X382" s="366"/>
      <c r="Y382" s="366"/>
      <c r="Z382" s="366"/>
      <c r="AA382" s="366"/>
      <c r="AB382" s="366"/>
      <c r="AC382" s="366"/>
      <c r="AD382" s="366"/>
      <c r="AE382" s="366"/>
      <c r="AF382" s="366"/>
      <c r="AG382" s="366"/>
      <c r="AH382" s="366"/>
      <c r="AI382" s="366"/>
      <c r="AJ382" s="366"/>
      <c r="AK382" s="366"/>
    </row>
    <row r="383" spans="1:37" ht="12.75">
      <c r="A383" s="366"/>
      <c r="B383" s="366"/>
      <c r="C383" s="367"/>
      <c r="D383" s="366"/>
      <c r="E383" s="366"/>
      <c r="F383" s="366"/>
      <c r="G383" s="366"/>
      <c r="H383" s="366"/>
      <c r="I383" s="366"/>
      <c r="J383" s="366"/>
      <c r="K383" s="366"/>
      <c r="L383" s="366"/>
      <c r="M383" s="366"/>
      <c r="N383" s="366"/>
      <c r="O383" s="366"/>
      <c r="P383" s="366"/>
      <c r="Q383" s="366"/>
      <c r="R383" s="366"/>
      <c r="S383" s="366"/>
      <c r="T383" s="366"/>
      <c r="U383" s="366"/>
      <c r="V383" s="366"/>
      <c r="W383" s="366"/>
      <c r="X383" s="366"/>
      <c r="Y383" s="366"/>
      <c r="Z383" s="366"/>
      <c r="AA383" s="366"/>
      <c r="AB383" s="366"/>
      <c r="AC383" s="366"/>
      <c r="AD383" s="366"/>
      <c r="AE383" s="366"/>
      <c r="AF383" s="366"/>
      <c r="AG383" s="366"/>
      <c r="AH383" s="366"/>
      <c r="AI383" s="366"/>
      <c r="AJ383" s="366"/>
      <c r="AK383" s="366"/>
    </row>
    <row r="384" spans="1:37" ht="12.75">
      <c r="A384" s="366"/>
      <c r="B384" s="366"/>
      <c r="C384" s="367"/>
      <c r="D384" s="366"/>
      <c r="E384" s="366"/>
      <c r="F384" s="366"/>
      <c r="G384" s="366"/>
      <c r="H384" s="366"/>
      <c r="I384" s="366"/>
      <c r="J384" s="366"/>
      <c r="K384" s="366"/>
      <c r="L384" s="366"/>
      <c r="M384" s="366"/>
      <c r="N384" s="366"/>
      <c r="O384" s="366"/>
      <c r="P384" s="366"/>
      <c r="Q384" s="366"/>
      <c r="R384" s="366"/>
      <c r="S384" s="366"/>
      <c r="T384" s="366"/>
      <c r="U384" s="366"/>
      <c r="V384" s="366"/>
      <c r="W384" s="366"/>
      <c r="X384" s="366"/>
      <c r="Y384" s="366"/>
      <c r="Z384" s="366"/>
      <c r="AA384" s="366"/>
      <c r="AB384" s="366"/>
      <c r="AC384" s="366"/>
      <c r="AD384" s="366"/>
      <c r="AE384" s="366"/>
      <c r="AF384" s="366"/>
      <c r="AG384" s="366"/>
      <c r="AH384" s="366"/>
      <c r="AI384" s="366"/>
      <c r="AJ384" s="366"/>
      <c r="AK384" s="366"/>
    </row>
    <row r="385" spans="1:37" ht="12.75">
      <c r="A385" s="366"/>
      <c r="B385" s="366"/>
      <c r="C385" s="367"/>
      <c r="D385" s="366"/>
      <c r="E385" s="366"/>
      <c r="F385" s="366"/>
      <c r="G385" s="366"/>
      <c r="H385" s="366"/>
      <c r="I385" s="366"/>
      <c r="J385" s="366"/>
      <c r="K385" s="366"/>
      <c r="L385" s="366"/>
      <c r="M385" s="366"/>
      <c r="N385" s="366"/>
      <c r="O385" s="366"/>
      <c r="P385" s="366"/>
      <c r="Q385" s="366"/>
      <c r="R385" s="366"/>
      <c r="S385" s="366"/>
      <c r="T385" s="366"/>
      <c r="U385" s="366"/>
      <c r="V385" s="366"/>
      <c r="W385" s="366"/>
      <c r="X385" s="366"/>
      <c r="Y385" s="366"/>
      <c r="Z385" s="366"/>
      <c r="AA385" s="366"/>
      <c r="AB385" s="366"/>
      <c r="AC385" s="366"/>
      <c r="AD385" s="366"/>
      <c r="AE385" s="366"/>
      <c r="AF385" s="366"/>
      <c r="AG385" s="366"/>
      <c r="AH385" s="366"/>
      <c r="AI385" s="366"/>
      <c r="AJ385" s="366"/>
      <c r="AK385" s="366"/>
    </row>
    <row r="386" spans="1:37" ht="12.75">
      <c r="A386" s="366"/>
      <c r="B386" s="366"/>
      <c r="C386" s="367"/>
      <c r="D386" s="366"/>
      <c r="E386" s="366"/>
      <c r="F386" s="366"/>
      <c r="G386" s="366"/>
      <c r="H386" s="366"/>
      <c r="I386" s="366"/>
      <c r="J386" s="366"/>
      <c r="K386" s="366"/>
      <c r="L386" s="366"/>
      <c r="M386" s="366"/>
      <c r="N386" s="366"/>
      <c r="O386" s="366"/>
      <c r="P386" s="366"/>
      <c r="Q386" s="366"/>
      <c r="R386" s="366"/>
      <c r="S386" s="366"/>
      <c r="T386" s="366"/>
      <c r="U386" s="366"/>
      <c r="V386" s="366"/>
      <c r="W386" s="366"/>
      <c r="X386" s="366"/>
      <c r="Y386" s="366"/>
      <c r="Z386" s="366"/>
      <c r="AA386" s="366"/>
      <c r="AB386" s="366"/>
      <c r="AC386" s="366"/>
      <c r="AD386" s="366"/>
      <c r="AE386" s="366"/>
      <c r="AF386" s="366"/>
      <c r="AG386" s="366"/>
      <c r="AH386" s="366"/>
      <c r="AI386" s="366"/>
      <c r="AJ386" s="366"/>
      <c r="AK386" s="366"/>
    </row>
    <row r="387" spans="1:37" ht="12.75">
      <c r="A387" s="366"/>
      <c r="B387" s="366"/>
      <c r="C387" s="367"/>
      <c r="D387" s="366"/>
      <c r="E387" s="366"/>
      <c r="F387" s="366"/>
      <c r="G387" s="366"/>
      <c r="H387" s="366"/>
      <c r="I387" s="366"/>
      <c r="J387" s="366"/>
      <c r="K387" s="366"/>
      <c r="L387" s="366"/>
      <c r="M387" s="366"/>
      <c r="N387" s="366"/>
      <c r="O387" s="366"/>
      <c r="P387" s="366"/>
      <c r="Q387" s="366"/>
      <c r="R387" s="366"/>
      <c r="S387" s="366"/>
      <c r="T387" s="366"/>
      <c r="U387" s="366"/>
      <c r="V387" s="366"/>
      <c r="W387" s="366"/>
      <c r="X387" s="366"/>
      <c r="Y387" s="366"/>
      <c r="Z387" s="366"/>
      <c r="AA387" s="366"/>
      <c r="AB387" s="366"/>
      <c r="AC387" s="366"/>
      <c r="AD387" s="366"/>
      <c r="AE387" s="366"/>
      <c r="AF387" s="366"/>
      <c r="AG387" s="366"/>
      <c r="AH387" s="366"/>
      <c r="AI387" s="366"/>
      <c r="AJ387" s="366"/>
      <c r="AK387" s="366"/>
    </row>
    <row r="388" spans="1:37" ht="12.75">
      <c r="A388" s="366"/>
      <c r="B388" s="366"/>
      <c r="C388" s="367"/>
      <c r="D388" s="366"/>
      <c r="E388" s="366"/>
      <c r="F388" s="366"/>
      <c r="G388" s="366"/>
      <c r="H388" s="366"/>
      <c r="I388" s="366"/>
      <c r="J388" s="366"/>
      <c r="K388" s="366"/>
      <c r="L388" s="366"/>
      <c r="M388" s="366"/>
      <c r="N388" s="366"/>
      <c r="O388" s="366"/>
      <c r="P388" s="366"/>
      <c r="Q388" s="366"/>
      <c r="R388" s="366"/>
      <c r="S388" s="366"/>
      <c r="T388" s="366"/>
      <c r="U388" s="366"/>
      <c r="V388" s="366"/>
      <c r="W388" s="366"/>
      <c r="X388" s="366"/>
      <c r="Y388" s="366"/>
      <c r="Z388" s="366"/>
      <c r="AA388" s="366"/>
      <c r="AB388" s="366"/>
      <c r="AC388" s="366"/>
      <c r="AD388" s="366"/>
      <c r="AE388" s="366"/>
      <c r="AF388" s="366"/>
      <c r="AG388" s="366"/>
      <c r="AH388" s="366"/>
      <c r="AI388" s="366"/>
      <c r="AJ388" s="366"/>
      <c r="AK388" s="366"/>
    </row>
    <row r="389" spans="1:37" ht="12.75">
      <c r="A389" s="366"/>
      <c r="B389" s="366"/>
      <c r="C389" s="367"/>
      <c r="D389" s="366"/>
      <c r="E389" s="366"/>
      <c r="F389" s="366"/>
      <c r="G389" s="366"/>
      <c r="H389" s="366"/>
      <c r="I389" s="366"/>
      <c r="J389" s="366"/>
      <c r="K389" s="366"/>
      <c r="L389" s="366"/>
      <c r="M389" s="366"/>
      <c r="N389" s="366"/>
      <c r="O389" s="366"/>
      <c r="P389" s="366"/>
      <c r="Q389" s="366"/>
      <c r="R389" s="366"/>
      <c r="S389" s="366"/>
      <c r="T389" s="366"/>
      <c r="U389" s="366"/>
      <c r="V389" s="366"/>
      <c r="W389" s="366"/>
      <c r="X389" s="366"/>
      <c r="Y389" s="366"/>
      <c r="Z389" s="366"/>
      <c r="AA389" s="366"/>
      <c r="AB389" s="366"/>
      <c r="AC389" s="366"/>
      <c r="AD389" s="366"/>
      <c r="AE389" s="366"/>
      <c r="AF389" s="366"/>
      <c r="AG389" s="366"/>
      <c r="AH389" s="366"/>
      <c r="AI389" s="366"/>
      <c r="AJ389" s="366"/>
      <c r="AK389" s="366"/>
    </row>
    <row r="390" spans="1:37" ht="12.75">
      <c r="A390" s="366"/>
      <c r="B390" s="366"/>
      <c r="C390" s="367"/>
      <c r="D390" s="366"/>
      <c r="E390" s="366"/>
      <c r="F390" s="366"/>
      <c r="G390" s="366"/>
      <c r="H390" s="366"/>
      <c r="I390" s="366"/>
      <c r="J390" s="366"/>
      <c r="K390" s="366"/>
      <c r="L390" s="366"/>
      <c r="M390" s="366"/>
      <c r="N390" s="366"/>
      <c r="O390" s="366"/>
      <c r="P390" s="366"/>
      <c r="Q390" s="366"/>
      <c r="R390" s="366"/>
      <c r="S390" s="366"/>
      <c r="T390" s="366"/>
      <c r="U390" s="366"/>
      <c r="V390" s="366"/>
      <c r="W390" s="366"/>
      <c r="X390" s="366"/>
      <c r="Y390" s="366"/>
      <c r="Z390" s="366"/>
      <c r="AA390" s="366"/>
      <c r="AB390" s="366"/>
      <c r="AC390" s="366"/>
      <c r="AD390" s="366"/>
      <c r="AE390" s="366"/>
      <c r="AF390" s="366"/>
      <c r="AG390" s="366"/>
      <c r="AH390" s="366"/>
      <c r="AI390" s="366"/>
      <c r="AJ390" s="366"/>
      <c r="AK390" s="366"/>
    </row>
    <row r="391" spans="1:37" ht="12.75">
      <c r="A391" s="366"/>
      <c r="B391" s="366"/>
      <c r="C391" s="367"/>
      <c r="D391" s="366"/>
      <c r="E391" s="366"/>
      <c r="F391" s="366"/>
      <c r="G391" s="366"/>
      <c r="H391" s="366"/>
      <c r="I391" s="366"/>
      <c r="J391" s="366"/>
      <c r="K391" s="366"/>
      <c r="L391" s="366"/>
      <c r="M391" s="366"/>
      <c r="N391" s="366"/>
      <c r="O391" s="366"/>
      <c r="P391" s="366"/>
      <c r="Q391" s="366"/>
      <c r="R391" s="366"/>
      <c r="S391" s="366"/>
      <c r="T391" s="366"/>
      <c r="U391" s="366"/>
      <c r="V391" s="366"/>
      <c r="W391" s="366"/>
      <c r="X391" s="366"/>
      <c r="Y391" s="366"/>
      <c r="Z391" s="366"/>
      <c r="AA391" s="366"/>
      <c r="AB391" s="366"/>
      <c r="AC391" s="366"/>
      <c r="AD391" s="366"/>
      <c r="AE391" s="366"/>
      <c r="AF391" s="366"/>
      <c r="AG391" s="366"/>
      <c r="AH391" s="366"/>
      <c r="AI391" s="366"/>
      <c r="AJ391" s="366"/>
      <c r="AK391" s="366"/>
    </row>
    <row r="392" spans="1:37" ht="12.75">
      <c r="A392" s="366"/>
      <c r="B392" s="366"/>
      <c r="C392" s="367"/>
      <c r="D392" s="366"/>
      <c r="E392" s="366"/>
      <c r="F392" s="366"/>
      <c r="G392" s="366"/>
      <c r="H392" s="366"/>
      <c r="I392" s="366"/>
      <c r="J392" s="366"/>
      <c r="K392" s="366"/>
      <c r="L392" s="366"/>
      <c r="M392" s="366"/>
      <c r="N392" s="366"/>
      <c r="O392" s="366"/>
      <c r="P392" s="366"/>
      <c r="Q392" s="366"/>
      <c r="R392" s="366"/>
      <c r="S392" s="366"/>
      <c r="T392" s="366"/>
      <c r="U392" s="366"/>
      <c r="V392" s="366"/>
      <c r="W392" s="366"/>
      <c r="X392" s="366"/>
      <c r="Y392" s="366"/>
      <c r="Z392" s="366"/>
      <c r="AA392" s="366"/>
      <c r="AB392" s="366"/>
      <c r="AC392" s="366"/>
      <c r="AD392" s="366"/>
      <c r="AE392" s="366"/>
      <c r="AF392" s="366"/>
      <c r="AG392" s="366"/>
      <c r="AH392" s="366"/>
      <c r="AI392" s="366"/>
      <c r="AJ392" s="366"/>
      <c r="AK392" s="366"/>
    </row>
    <row r="393" spans="1:37" ht="12.75">
      <c r="A393" s="366"/>
      <c r="B393" s="366"/>
      <c r="C393" s="367"/>
      <c r="D393" s="366"/>
      <c r="E393" s="366"/>
      <c r="F393" s="366"/>
      <c r="G393" s="366"/>
      <c r="H393" s="366"/>
      <c r="I393" s="366"/>
      <c r="J393" s="366"/>
      <c r="K393" s="366"/>
      <c r="L393" s="366"/>
      <c r="M393" s="366"/>
      <c r="N393" s="366"/>
      <c r="O393" s="366"/>
      <c r="P393" s="366"/>
      <c r="Q393" s="366"/>
      <c r="R393" s="366"/>
      <c r="S393" s="366"/>
      <c r="T393" s="366"/>
      <c r="U393" s="366"/>
      <c r="V393" s="366"/>
      <c r="W393" s="366"/>
      <c r="X393" s="366"/>
      <c r="Y393" s="366"/>
      <c r="Z393" s="366"/>
      <c r="AA393" s="366"/>
      <c r="AB393" s="366"/>
      <c r="AC393" s="366"/>
      <c r="AD393" s="366"/>
      <c r="AE393" s="366"/>
      <c r="AF393" s="366"/>
      <c r="AG393" s="366"/>
      <c r="AH393" s="366"/>
      <c r="AI393" s="366"/>
      <c r="AJ393" s="366"/>
      <c r="AK393" s="366"/>
    </row>
    <row r="394" spans="1:37" ht="12.75">
      <c r="A394" s="366"/>
      <c r="B394" s="366"/>
      <c r="C394" s="367"/>
      <c r="D394" s="366"/>
      <c r="E394" s="366"/>
      <c r="F394" s="366"/>
      <c r="G394" s="366"/>
      <c r="H394" s="366"/>
      <c r="I394" s="366"/>
      <c r="J394" s="366"/>
      <c r="K394" s="366"/>
      <c r="L394" s="366"/>
      <c r="M394" s="366"/>
      <c r="N394" s="366"/>
      <c r="O394" s="366"/>
      <c r="P394" s="366"/>
      <c r="Q394" s="366"/>
      <c r="R394" s="366"/>
      <c r="S394" s="366"/>
      <c r="T394" s="366"/>
      <c r="U394" s="366"/>
      <c r="V394" s="366"/>
      <c r="W394" s="366"/>
      <c r="X394" s="366"/>
      <c r="Y394" s="366"/>
      <c r="Z394" s="366"/>
      <c r="AA394" s="366"/>
      <c r="AB394" s="366"/>
      <c r="AC394" s="366"/>
      <c r="AD394" s="366"/>
      <c r="AE394" s="366"/>
      <c r="AF394" s="366"/>
      <c r="AG394" s="366"/>
      <c r="AH394" s="366"/>
      <c r="AI394" s="366"/>
      <c r="AJ394" s="366"/>
      <c r="AK394" s="366"/>
    </row>
    <row r="395" spans="1:37" ht="12.75">
      <c r="A395" s="366"/>
      <c r="B395" s="366"/>
      <c r="C395" s="367"/>
      <c r="D395" s="366"/>
      <c r="E395" s="366"/>
      <c r="F395" s="366"/>
      <c r="G395" s="366"/>
      <c r="H395" s="366"/>
      <c r="I395" s="366"/>
      <c r="J395" s="366"/>
      <c r="K395" s="366"/>
      <c r="L395" s="366"/>
      <c r="M395" s="366"/>
      <c r="N395" s="366"/>
      <c r="O395" s="366"/>
      <c r="P395" s="366"/>
      <c r="Q395" s="366"/>
      <c r="R395" s="366"/>
      <c r="S395" s="366"/>
      <c r="T395" s="366"/>
      <c r="U395" s="366"/>
      <c r="V395" s="366"/>
      <c r="W395" s="366"/>
      <c r="X395" s="366"/>
      <c r="Y395" s="366"/>
      <c r="Z395" s="366"/>
      <c r="AA395" s="366"/>
      <c r="AB395" s="366"/>
      <c r="AC395" s="366"/>
      <c r="AD395" s="366"/>
      <c r="AE395" s="366"/>
      <c r="AF395" s="366"/>
      <c r="AG395" s="366"/>
      <c r="AH395" s="366"/>
      <c r="AI395" s="366"/>
      <c r="AJ395" s="366"/>
      <c r="AK395" s="366"/>
    </row>
    <row r="396" spans="1:37" ht="12.75">
      <c r="A396" s="366"/>
      <c r="B396" s="366"/>
      <c r="C396" s="367"/>
      <c r="D396" s="366"/>
      <c r="E396" s="366"/>
      <c r="F396" s="366"/>
      <c r="G396" s="366"/>
      <c r="H396" s="366"/>
      <c r="I396" s="366"/>
      <c r="J396" s="366"/>
      <c r="K396" s="366"/>
      <c r="L396" s="366"/>
      <c r="M396" s="366"/>
      <c r="N396" s="366"/>
      <c r="O396" s="366"/>
      <c r="P396" s="366"/>
      <c r="Q396" s="366"/>
      <c r="R396" s="366"/>
      <c r="S396" s="366"/>
      <c r="T396" s="366"/>
      <c r="U396" s="366"/>
      <c r="V396" s="366"/>
      <c r="W396" s="366"/>
      <c r="X396" s="366"/>
      <c r="Y396" s="366"/>
      <c r="Z396" s="366"/>
      <c r="AA396" s="366"/>
      <c r="AB396" s="366"/>
      <c r="AC396" s="366"/>
      <c r="AD396" s="366"/>
      <c r="AE396" s="366"/>
      <c r="AF396" s="366"/>
      <c r="AG396" s="366"/>
      <c r="AH396" s="366"/>
      <c r="AI396" s="366"/>
      <c r="AJ396" s="366"/>
      <c r="AK396" s="366"/>
    </row>
    <row r="397" spans="1:37" ht="12.75">
      <c r="A397" s="366"/>
      <c r="B397" s="366"/>
      <c r="C397" s="367"/>
      <c r="D397" s="366"/>
      <c r="E397" s="366"/>
      <c r="F397" s="366"/>
      <c r="G397" s="366"/>
      <c r="H397" s="366"/>
      <c r="I397" s="366"/>
      <c r="J397" s="366"/>
      <c r="K397" s="366"/>
      <c r="L397" s="366"/>
      <c r="M397" s="366"/>
      <c r="N397" s="366"/>
      <c r="O397" s="366"/>
      <c r="P397" s="366"/>
      <c r="Q397" s="366"/>
      <c r="R397" s="366"/>
      <c r="S397" s="366"/>
      <c r="T397" s="366"/>
      <c r="U397" s="366"/>
      <c r="V397" s="366"/>
      <c r="W397" s="366"/>
      <c r="X397" s="366"/>
      <c r="Y397" s="366"/>
      <c r="Z397" s="366"/>
      <c r="AA397" s="366"/>
      <c r="AB397" s="366"/>
      <c r="AC397" s="366"/>
      <c r="AD397" s="366"/>
      <c r="AE397" s="366"/>
      <c r="AF397" s="366"/>
      <c r="AG397" s="366"/>
      <c r="AH397" s="366"/>
      <c r="AI397" s="366"/>
      <c r="AJ397" s="366"/>
      <c r="AK397" s="366"/>
    </row>
    <row r="398" spans="1:37" ht="12.75">
      <c r="A398" s="366"/>
      <c r="B398" s="366"/>
      <c r="C398" s="367"/>
      <c r="D398" s="366"/>
      <c r="E398" s="366"/>
      <c r="F398" s="366"/>
      <c r="G398" s="366"/>
      <c r="H398" s="366"/>
      <c r="I398" s="366"/>
      <c r="J398" s="366"/>
      <c r="K398" s="366"/>
      <c r="L398" s="366"/>
      <c r="M398" s="366"/>
      <c r="N398" s="366"/>
      <c r="O398" s="366"/>
      <c r="P398" s="366"/>
      <c r="Q398" s="366"/>
      <c r="R398" s="366"/>
      <c r="S398" s="366"/>
      <c r="T398" s="366"/>
      <c r="U398" s="366"/>
      <c r="V398" s="366"/>
      <c r="W398" s="366"/>
      <c r="X398" s="366"/>
      <c r="Y398" s="366"/>
      <c r="Z398" s="366"/>
      <c r="AA398" s="366"/>
      <c r="AB398" s="366"/>
      <c r="AC398" s="366"/>
      <c r="AD398" s="366"/>
      <c r="AE398" s="366"/>
      <c r="AF398" s="366"/>
      <c r="AG398" s="366"/>
      <c r="AH398" s="366"/>
      <c r="AI398" s="366"/>
      <c r="AJ398" s="366"/>
      <c r="AK398" s="366"/>
    </row>
    <row r="399" spans="1:37" ht="12.75">
      <c r="A399" s="366"/>
      <c r="B399" s="366"/>
      <c r="C399" s="367"/>
      <c r="D399" s="366"/>
      <c r="E399" s="366"/>
      <c r="F399" s="366"/>
      <c r="G399" s="366"/>
      <c r="H399" s="366"/>
      <c r="I399" s="366"/>
      <c r="J399" s="366"/>
      <c r="K399" s="366"/>
      <c r="L399" s="366"/>
      <c r="M399" s="366"/>
      <c r="N399" s="366"/>
      <c r="O399" s="366"/>
      <c r="P399" s="366"/>
      <c r="Q399" s="366"/>
      <c r="R399" s="366"/>
      <c r="S399" s="366"/>
      <c r="T399" s="366"/>
      <c r="U399" s="366"/>
      <c r="V399" s="366"/>
      <c r="W399" s="366"/>
      <c r="X399" s="366"/>
      <c r="Y399" s="366"/>
      <c r="Z399" s="366"/>
      <c r="AA399" s="366"/>
      <c r="AB399" s="366"/>
      <c r="AC399" s="366"/>
      <c r="AD399" s="366"/>
      <c r="AE399" s="366"/>
      <c r="AF399" s="366"/>
      <c r="AG399" s="366"/>
      <c r="AH399" s="366"/>
      <c r="AI399" s="366"/>
      <c r="AJ399" s="366"/>
      <c r="AK399" s="366"/>
    </row>
    <row r="400" spans="1:37" ht="12.75">
      <c r="A400" s="366"/>
      <c r="B400" s="366"/>
      <c r="C400" s="367"/>
      <c r="D400" s="366"/>
      <c r="E400" s="366"/>
      <c r="F400" s="366"/>
      <c r="G400" s="366"/>
      <c r="H400" s="366"/>
      <c r="I400" s="366"/>
      <c r="J400" s="366"/>
      <c r="K400" s="366"/>
      <c r="L400" s="366"/>
      <c r="M400" s="366"/>
      <c r="N400" s="366"/>
      <c r="O400" s="366"/>
      <c r="P400" s="366"/>
      <c r="Q400" s="366"/>
      <c r="R400" s="366"/>
      <c r="S400" s="366"/>
      <c r="T400" s="366"/>
      <c r="U400" s="366"/>
      <c r="V400" s="366"/>
      <c r="W400" s="366"/>
      <c r="X400" s="366"/>
      <c r="Y400" s="366"/>
      <c r="Z400" s="366"/>
      <c r="AA400" s="366"/>
      <c r="AB400" s="366"/>
      <c r="AC400" s="366"/>
      <c r="AD400" s="366"/>
      <c r="AE400" s="366"/>
      <c r="AF400" s="366"/>
      <c r="AG400" s="366"/>
      <c r="AH400" s="366"/>
      <c r="AI400" s="366"/>
      <c r="AJ400" s="366"/>
      <c r="AK400" s="366"/>
    </row>
    <row r="401" spans="1:37" ht="12.75">
      <c r="A401" s="366"/>
      <c r="B401" s="366"/>
      <c r="C401" s="367"/>
      <c r="D401" s="366"/>
      <c r="E401" s="366"/>
      <c r="F401" s="366"/>
      <c r="G401" s="366"/>
      <c r="H401" s="366"/>
      <c r="I401" s="366"/>
      <c r="J401" s="366"/>
      <c r="K401" s="366"/>
      <c r="L401" s="366"/>
      <c r="M401" s="366"/>
      <c r="N401" s="366"/>
      <c r="O401" s="366"/>
      <c r="P401" s="366"/>
      <c r="Q401" s="366"/>
      <c r="R401" s="366"/>
      <c r="S401" s="366"/>
      <c r="T401" s="366"/>
      <c r="U401" s="366"/>
      <c r="V401" s="366"/>
      <c r="W401" s="366"/>
      <c r="X401" s="366"/>
      <c r="Y401" s="366"/>
      <c r="Z401" s="366"/>
      <c r="AA401" s="366"/>
      <c r="AB401" s="366"/>
      <c r="AC401" s="366"/>
      <c r="AD401" s="366"/>
      <c r="AE401" s="366"/>
      <c r="AF401" s="366"/>
      <c r="AG401" s="366"/>
      <c r="AH401" s="366"/>
      <c r="AI401" s="366"/>
      <c r="AJ401" s="366"/>
      <c r="AK401" s="366"/>
    </row>
    <row r="402" spans="1:37" ht="12.75">
      <c r="A402" s="366"/>
      <c r="B402" s="366"/>
      <c r="C402" s="367"/>
      <c r="D402" s="366"/>
      <c r="E402" s="366"/>
      <c r="F402" s="366"/>
      <c r="G402" s="366"/>
      <c r="H402" s="366"/>
      <c r="I402" s="366"/>
      <c r="J402" s="366"/>
      <c r="K402" s="366"/>
      <c r="L402" s="366"/>
      <c r="M402" s="366"/>
      <c r="N402" s="366"/>
      <c r="O402" s="366"/>
      <c r="P402" s="366"/>
      <c r="Q402" s="366"/>
      <c r="R402" s="366"/>
      <c r="S402" s="366"/>
      <c r="T402" s="366"/>
      <c r="U402" s="366"/>
      <c r="V402" s="366"/>
      <c r="W402" s="366"/>
      <c r="X402" s="366"/>
      <c r="Y402" s="366"/>
      <c r="Z402" s="366"/>
      <c r="AA402" s="366"/>
      <c r="AB402" s="366"/>
      <c r="AC402" s="366"/>
      <c r="AD402" s="366"/>
      <c r="AE402" s="366"/>
      <c r="AF402" s="366"/>
      <c r="AG402" s="366"/>
      <c r="AH402" s="366"/>
      <c r="AI402" s="366"/>
      <c r="AJ402" s="366"/>
      <c r="AK402" s="366"/>
    </row>
    <row r="403" spans="1:37" ht="12.75">
      <c r="A403" s="366"/>
      <c r="B403" s="366"/>
      <c r="C403" s="367"/>
      <c r="D403" s="366"/>
      <c r="E403" s="366"/>
      <c r="F403" s="366"/>
      <c r="G403" s="366"/>
      <c r="H403" s="366"/>
      <c r="I403" s="366"/>
      <c r="J403" s="366"/>
      <c r="K403" s="366"/>
      <c r="L403" s="366"/>
      <c r="M403" s="366"/>
      <c r="N403" s="366"/>
      <c r="O403" s="366"/>
      <c r="P403" s="366"/>
      <c r="Q403" s="366"/>
      <c r="R403" s="366"/>
      <c r="S403" s="366"/>
      <c r="T403" s="366"/>
      <c r="U403" s="366"/>
      <c r="V403" s="366"/>
      <c r="W403" s="366"/>
      <c r="X403" s="366"/>
      <c r="Y403" s="366"/>
      <c r="Z403" s="366"/>
      <c r="AA403" s="366"/>
      <c r="AB403" s="366"/>
      <c r="AC403" s="366"/>
      <c r="AD403" s="366"/>
      <c r="AE403" s="366"/>
      <c r="AF403" s="366"/>
      <c r="AG403" s="366"/>
      <c r="AH403" s="366"/>
      <c r="AI403" s="366"/>
      <c r="AJ403" s="366"/>
      <c r="AK403" s="366"/>
    </row>
    <row r="404" spans="1:37" ht="12.75">
      <c r="A404" s="366"/>
      <c r="B404" s="366"/>
      <c r="C404" s="367"/>
      <c r="D404" s="366"/>
      <c r="E404" s="366"/>
      <c r="F404" s="366"/>
      <c r="G404" s="366"/>
      <c r="H404" s="366"/>
      <c r="I404" s="366"/>
      <c r="J404" s="366"/>
      <c r="K404" s="366"/>
      <c r="L404" s="366"/>
      <c r="M404" s="366"/>
      <c r="N404" s="366"/>
      <c r="O404" s="366"/>
      <c r="P404" s="366"/>
      <c r="Q404" s="366"/>
      <c r="R404" s="366"/>
      <c r="S404" s="366"/>
      <c r="T404" s="366"/>
      <c r="U404" s="366"/>
      <c r="V404" s="366"/>
      <c r="W404" s="366"/>
      <c r="X404" s="366"/>
      <c r="Y404" s="366"/>
      <c r="Z404" s="366"/>
      <c r="AA404" s="366"/>
      <c r="AB404" s="366"/>
      <c r="AC404" s="366"/>
      <c r="AD404" s="366"/>
      <c r="AE404" s="366"/>
      <c r="AF404" s="366"/>
      <c r="AG404" s="366"/>
      <c r="AH404" s="366"/>
      <c r="AI404" s="366"/>
      <c r="AJ404" s="366"/>
      <c r="AK404" s="366"/>
    </row>
    <row r="405" spans="1:37" ht="12.75">
      <c r="A405" s="366"/>
      <c r="B405" s="366"/>
      <c r="C405" s="367"/>
      <c r="D405" s="366"/>
      <c r="E405" s="366"/>
      <c r="F405" s="366"/>
      <c r="G405" s="366"/>
      <c r="H405" s="366"/>
      <c r="I405" s="366"/>
      <c r="J405" s="366"/>
      <c r="K405" s="366"/>
      <c r="L405" s="366"/>
      <c r="M405" s="366"/>
      <c r="N405" s="366"/>
      <c r="O405" s="366"/>
      <c r="P405" s="366"/>
      <c r="Q405" s="366"/>
      <c r="R405" s="366"/>
      <c r="S405" s="366"/>
      <c r="T405" s="366"/>
      <c r="U405" s="366"/>
      <c r="V405" s="366"/>
      <c r="W405" s="366"/>
      <c r="X405" s="366"/>
      <c r="Y405" s="366"/>
      <c r="Z405" s="366"/>
      <c r="AA405" s="366"/>
      <c r="AB405" s="366"/>
      <c r="AC405" s="366"/>
      <c r="AD405" s="366"/>
      <c r="AE405" s="366"/>
      <c r="AF405" s="366"/>
      <c r="AG405" s="366"/>
      <c r="AH405" s="366"/>
      <c r="AI405" s="366"/>
      <c r="AJ405" s="366"/>
      <c r="AK405" s="366"/>
    </row>
    <row r="406" spans="1:37" ht="12.75">
      <c r="A406" s="366"/>
      <c r="B406" s="366"/>
      <c r="C406" s="367"/>
      <c r="D406" s="366"/>
      <c r="E406" s="366"/>
      <c r="F406" s="366"/>
      <c r="G406" s="366"/>
      <c r="H406" s="366"/>
      <c r="I406" s="366"/>
      <c r="J406" s="366"/>
      <c r="K406" s="366"/>
      <c r="L406" s="366"/>
      <c r="M406" s="366"/>
      <c r="N406" s="366"/>
      <c r="O406" s="366"/>
      <c r="P406" s="366"/>
      <c r="Q406" s="366"/>
      <c r="R406" s="366"/>
      <c r="S406" s="366"/>
      <c r="T406" s="366"/>
      <c r="U406" s="366"/>
      <c r="V406" s="366"/>
      <c r="W406" s="366"/>
      <c r="X406" s="366"/>
      <c r="Y406" s="366"/>
      <c r="Z406" s="366"/>
      <c r="AA406" s="366"/>
      <c r="AB406" s="366"/>
      <c r="AC406" s="366"/>
      <c r="AD406" s="366"/>
      <c r="AE406" s="366"/>
      <c r="AF406" s="366"/>
      <c r="AG406" s="366"/>
      <c r="AH406" s="366"/>
      <c r="AI406" s="366"/>
      <c r="AJ406" s="366"/>
      <c r="AK406" s="366"/>
    </row>
    <row r="407" spans="1:37" ht="12.75">
      <c r="A407" s="366"/>
      <c r="B407" s="366"/>
      <c r="C407" s="367"/>
      <c r="D407" s="366"/>
      <c r="E407" s="366"/>
      <c r="F407" s="366"/>
      <c r="G407" s="366"/>
      <c r="H407" s="366"/>
      <c r="I407" s="366"/>
      <c r="J407" s="366"/>
      <c r="K407" s="366"/>
      <c r="L407" s="366"/>
      <c r="M407" s="366"/>
      <c r="N407" s="366"/>
      <c r="O407" s="366"/>
      <c r="P407" s="366"/>
      <c r="Q407" s="366"/>
      <c r="R407" s="366"/>
      <c r="S407" s="366"/>
      <c r="T407" s="366"/>
      <c r="U407" s="366"/>
      <c r="V407" s="366"/>
      <c r="W407" s="366"/>
      <c r="X407" s="366"/>
      <c r="Y407" s="366"/>
      <c r="Z407" s="366"/>
      <c r="AA407" s="366"/>
      <c r="AB407" s="366"/>
      <c r="AC407" s="366"/>
      <c r="AD407" s="366"/>
      <c r="AE407" s="366"/>
      <c r="AF407" s="366"/>
      <c r="AG407" s="366"/>
      <c r="AH407" s="366"/>
      <c r="AI407" s="366"/>
      <c r="AJ407" s="366"/>
      <c r="AK407" s="366"/>
    </row>
    <row r="408" spans="1:37" ht="12.75">
      <c r="A408" s="366"/>
      <c r="B408" s="366"/>
      <c r="C408" s="367"/>
      <c r="D408" s="366"/>
      <c r="E408" s="366"/>
      <c r="F408" s="366"/>
      <c r="G408" s="366"/>
      <c r="H408" s="366"/>
      <c r="I408" s="366"/>
      <c r="J408" s="366"/>
      <c r="K408" s="366"/>
      <c r="L408" s="366"/>
      <c r="M408" s="366"/>
      <c r="N408" s="366"/>
      <c r="O408" s="366"/>
      <c r="P408" s="366"/>
      <c r="Q408" s="366"/>
      <c r="R408" s="366"/>
      <c r="S408" s="366"/>
      <c r="T408" s="366"/>
      <c r="U408" s="366"/>
      <c r="V408" s="366"/>
      <c r="W408" s="366"/>
      <c r="X408" s="366"/>
      <c r="Y408" s="366"/>
      <c r="Z408" s="366"/>
      <c r="AA408" s="366"/>
      <c r="AB408" s="366"/>
      <c r="AC408" s="366"/>
      <c r="AD408" s="366"/>
      <c r="AE408" s="366"/>
      <c r="AF408" s="366"/>
      <c r="AG408" s="366"/>
      <c r="AH408" s="366"/>
      <c r="AI408" s="366"/>
      <c r="AJ408" s="366"/>
      <c r="AK408" s="366"/>
    </row>
    <row r="409" spans="1:37" ht="12.75">
      <c r="A409" s="366"/>
      <c r="B409" s="366"/>
      <c r="C409" s="367"/>
      <c r="D409" s="366"/>
      <c r="E409" s="366"/>
      <c r="F409" s="366"/>
      <c r="G409" s="366"/>
      <c r="H409" s="366"/>
      <c r="I409" s="366"/>
      <c r="J409" s="366"/>
      <c r="K409" s="366"/>
      <c r="L409" s="366"/>
      <c r="M409" s="366"/>
      <c r="N409" s="366"/>
      <c r="O409" s="366"/>
      <c r="P409" s="366"/>
      <c r="Q409" s="366"/>
      <c r="R409" s="366"/>
      <c r="S409" s="366"/>
      <c r="T409" s="366"/>
      <c r="U409" s="366"/>
      <c r="V409" s="366"/>
      <c r="W409" s="366"/>
      <c r="X409" s="366"/>
      <c r="Y409" s="366"/>
      <c r="Z409" s="366"/>
      <c r="AA409" s="366"/>
      <c r="AB409" s="366"/>
      <c r="AC409" s="366"/>
      <c r="AD409" s="366"/>
      <c r="AE409" s="366"/>
      <c r="AF409" s="366"/>
      <c r="AG409" s="366"/>
      <c r="AH409" s="366"/>
      <c r="AI409" s="366"/>
      <c r="AJ409" s="366"/>
      <c r="AK409" s="366"/>
    </row>
    <row r="410" spans="1:37" ht="12.75">
      <c r="A410" s="366"/>
      <c r="B410" s="366"/>
      <c r="C410" s="367"/>
      <c r="D410" s="366"/>
      <c r="E410" s="366"/>
      <c r="F410" s="366"/>
      <c r="G410" s="366"/>
      <c r="H410" s="366"/>
      <c r="I410" s="366"/>
      <c r="J410" s="366"/>
      <c r="K410" s="366"/>
      <c r="L410" s="366"/>
      <c r="M410" s="366"/>
      <c r="N410" s="366"/>
      <c r="O410" s="366"/>
      <c r="P410" s="366"/>
      <c r="Q410" s="366"/>
      <c r="R410" s="366"/>
      <c r="S410" s="366"/>
      <c r="T410" s="366"/>
      <c r="U410" s="366"/>
      <c r="V410" s="366"/>
      <c r="W410" s="366"/>
      <c r="X410" s="366"/>
      <c r="Y410" s="366"/>
      <c r="Z410" s="366"/>
      <c r="AA410" s="366"/>
      <c r="AB410" s="366"/>
      <c r="AC410" s="366"/>
      <c r="AD410" s="366"/>
      <c r="AE410" s="366"/>
      <c r="AF410" s="366"/>
      <c r="AG410" s="366"/>
      <c r="AH410" s="366"/>
      <c r="AI410" s="366"/>
      <c r="AJ410" s="366"/>
      <c r="AK410" s="366"/>
    </row>
    <row r="411" spans="1:37" ht="12.75">
      <c r="A411" s="366"/>
      <c r="B411" s="366"/>
      <c r="C411" s="367"/>
      <c r="D411" s="366"/>
      <c r="E411" s="366"/>
      <c r="F411" s="366"/>
      <c r="G411" s="366"/>
      <c r="H411" s="366"/>
      <c r="I411" s="366"/>
      <c r="J411" s="366"/>
      <c r="K411" s="366"/>
      <c r="L411" s="366"/>
      <c r="M411" s="366"/>
      <c r="N411" s="366"/>
      <c r="O411" s="366"/>
      <c r="P411" s="366"/>
      <c r="Q411" s="366"/>
      <c r="R411" s="366"/>
      <c r="S411" s="366"/>
      <c r="T411" s="366"/>
      <c r="U411" s="366"/>
      <c r="V411" s="366"/>
      <c r="W411" s="366"/>
      <c r="X411" s="366"/>
      <c r="Y411" s="366"/>
      <c r="Z411" s="366"/>
      <c r="AA411" s="366"/>
      <c r="AB411" s="366"/>
      <c r="AC411" s="366"/>
      <c r="AD411" s="366"/>
      <c r="AE411" s="366"/>
      <c r="AF411" s="366"/>
      <c r="AG411" s="366"/>
      <c r="AH411" s="366"/>
      <c r="AI411" s="366"/>
      <c r="AJ411" s="366"/>
      <c r="AK411" s="366"/>
    </row>
    <row r="412" spans="1:37" ht="12.75">
      <c r="A412" s="366"/>
      <c r="B412" s="366"/>
      <c r="C412" s="367"/>
      <c r="D412" s="366"/>
      <c r="E412" s="366"/>
      <c r="F412" s="366"/>
      <c r="G412" s="366"/>
      <c r="H412" s="366"/>
      <c r="I412" s="366"/>
      <c r="J412" s="366"/>
      <c r="K412" s="366"/>
      <c r="L412" s="366"/>
      <c r="M412" s="366"/>
      <c r="N412" s="366"/>
      <c r="O412" s="366"/>
      <c r="P412" s="366"/>
      <c r="Q412" s="366"/>
      <c r="R412" s="366"/>
      <c r="S412" s="366"/>
      <c r="T412" s="366"/>
      <c r="U412" s="366"/>
      <c r="V412" s="366"/>
      <c r="W412" s="366"/>
      <c r="X412" s="366"/>
      <c r="Y412" s="366"/>
      <c r="Z412" s="366"/>
      <c r="AA412" s="366"/>
      <c r="AB412" s="366"/>
      <c r="AC412" s="366"/>
      <c r="AD412" s="366"/>
      <c r="AE412" s="366"/>
      <c r="AF412" s="366"/>
      <c r="AG412" s="366"/>
      <c r="AH412" s="366"/>
      <c r="AI412" s="366"/>
      <c r="AJ412" s="366"/>
      <c r="AK412" s="366"/>
    </row>
    <row r="413" spans="1:37" ht="12.75">
      <c r="A413" s="366"/>
      <c r="B413" s="366"/>
      <c r="C413" s="367"/>
      <c r="D413" s="366"/>
      <c r="E413" s="366"/>
      <c r="F413" s="366"/>
      <c r="G413" s="366"/>
      <c r="H413" s="366"/>
      <c r="I413" s="366"/>
      <c r="J413" s="366"/>
      <c r="K413" s="366"/>
      <c r="L413" s="366"/>
      <c r="M413" s="366"/>
      <c r="N413" s="366"/>
      <c r="O413" s="366"/>
      <c r="P413" s="366"/>
      <c r="Q413" s="366"/>
      <c r="R413" s="366"/>
      <c r="S413" s="366"/>
      <c r="T413" s="366"/>
      <c r="U413" s="366"/>
      <c r="V413" s="366"/>
      <c r="W413" s="366"/>
      <c r="X413" s="366"/>
      <c r="Y413" s="366"/>
      <c r="Z413" s="366"/>
      <c r="AA413" s="366"/>
      <c r="AB413" s="366"/>
      <c r="AC413" s="366"/>
      <c r="AD413" s="366"/>
      <c r="AE413" s="366"/>
      <c r="AF413" s="366"/>
      <c r="AG413" s="366"/>
      <c r="AH413" s="366"/>
      <c r="AI413" s="366"/>
      <c r="AJ413" s="366"/>
      <c r="AK413" s="366"/>
    </row>
    <row r="414" spans="1:37" ht="12.75">
      <c r="A414" s="366"/>
      <c r="B414" s="366"/>
      <c r="C414" s="367"/>
      <c r="D414" s="366"/>
      <c r="E414" s="366"/>
      <c r="F414" s="366"/>
      <c r="G414" s="366"/>
      <c r="H414" s="366"/>
      <c r="I414" s="366"/>
      <c r="J414" s="366"/>
      <c r="K414" s="366"/>
      <c r="L414" s="366"/>
      <c r="M414" s="366"/>
      <c r="N414" s="366"/>
      <c r="O414" s="366"/>
      <c r="P414" s="366"/>
      <c r="Q414" s="366"/>
      <c r="R414" s="366"/>
      <c r="S414" s="366"/>
      <c r="T414" s="366"/>
      <c r="U414" s="366"/>
      <c r="V414" s="366"/>
      <c r="W414" s="366"/>
      <c r="X414" s="366"/>
      <c r="Y414" s="366"/>
      <c r="Z414" s="366"/>
      <c r="AA414" s="366"/>
      <c r="AB414" s="366"/>
      <c r="AC414" s="366"/>
      <c r="AD414" s="366"/>
      <c r="AE414" s="366"/>
      <c r="AF414" s="366"/>
      <c r="AG414" s="366"/>
      <c r="AH414" s="366"/>
      <c r="AI414" s="366"/>
      <c r="AJ414" s="366"/>
      <c r="AK414" s="366"/>
    </row>
    <row r="415" spans="1:37" ht="12.75">
      <c r="A415" s="366"/>
      <c r="B415" s="366"/>
      <c r="C415" s="367"/>
      <c r="D415" s="366"/>
      <c r="E415" s="366"/>
      <c r="F415" s="366"/>
      <c r="G415" s="366"/>
      <c r="H415" s="366"/>
      <c r="I415" s="366"/>
      <c r="J415" s="366"/>
      <c r="K415" s="366"/>
      <c r="L415" s="366"/>
      <c r="M415" s="366"/>
      <c r="N415" s="366"/>
      <c r="O415" s="366"/>
      <c r="P415" s="366"/>
      <c r="Q415" s="366"/>
      <c r="R415" s="366"/>
      <c r="S415" s="366"/>
      <c r="T415" s="366"/>
      <c r="U415" s="366"/>
      <c r="V415" s="366"/>
      <c r="W415" s="366"/>
      <c r="X415" s="366"/>
      <c r="Y415" s="366"/>
      <c r="Z415" s="366"/>
      <c r="AA415" s="366"/>
      <c r="AB415" s="366"/>
      <c r="AC415" s="366"/>
      <c r="AD415" s="366"/>
      <c r="AE415" s="366"/>
      <c r="AF415" s="366"/>
      <c r="AG415" s="366"/>
      <c r="AH415" s="366"/>
      <c r="AI415" s="366"/>
      <c r="AJ415" s="366"/>
      <c r="AK415" s="366"/>
    </row>
    <row r="416" spans="1:37" ht="12.75">
      <c r="A416" s="366"/>
      <c r="B416" s="366"/>
      <c r="C416" s="367"/>
      <c r="D416" s="366"/>
      <c r="E416" s="366"/>
      <c r="F416" s="366"/>
      <c r="G416" s="366"/>
      <c r="H416" s="366"/>
      <c r="I416" s="366"/>
      <c r="J416" s="366"/>
      <c r="K416" s="366"/>
      <c r="L416" s="366"/>
      <c r="M416" s="366"/>
      <c r="N416" s="366"/>
      <c r="O416" s="366"/>
      <c r="P416" s="366"/>
      <c r="Q416" s="366"/>
      <c r="R416" s="366"/>
      <c r="S416" s="366"/>
      <c r="T416" s="366"/>
      <c r="U416" s="366"/>
      <c r="V416" s="366"/>
      <c r="W416" s="366"/>
      <c r="X416" s="366"/>
      <c r="Y416" s="366"/>
      <c r="Z416" s="366"/>
      <c r="AA416" s="366"/>
      <c r="AB416" s="366"/>
      <c r="AC416" s="366"/>
      <c r="AD416" s="366"/>
      <c r="AE416" s="366"/>
      <c r="AF416" s="366"/>
      <c r="AG416" s="366"/>
      <c r="AH416" s="366"/>
      <c r="AI416" s="366"/>
      <c r="AJ416" s="366"/>
      <c r="AK416" s="366"/>
    </row>
    <row r="417" spans="1:37" ht="12.75">
      <c r="A417" s="366"/>
      <c r="B417" s="366"/>
      <c r="C417" s="367"/>
      <c r="D417" s="366"/>
      <c r="E417" s="366"/>
      <c r="F417" s="366"/>
      <c r="G417" s="366"/>
      <c r="H417" s="366"/>
      <c r="I417" s="366"/>
      <c r="J417" s="366"/>
      <c r="K417" s="366"/>
      <c r="L417" s="366"/>
      <c r="M417" s="366"/>
      <c r="N417" s="366"/>
      <c r="O417" s="366"/>
      <c r="P417" s="366"/>
      <c r="Q417" s="366"/>
      <c r="R417" s="366"/>
      <c r="S417" s="366"/>
      <c r="T417" s="366"/>
      <c r="U417" s="366"/>
      <c r="V417" s="366"/>
      <c r="W417" s="366"/>
      <c r="X417" s="366"/>
      <c r="Y417" s="366"/>
      <c r="Z417" s="366"/>
      <c r="AA417" s="366"/>
      <c r="AB417" s="366"/>
      <c r="AC417" s="366"/>
      <c r="AD417" s="366"/>
      <c r="AE417" s="366"/>
      <c r="AF417" s="366"/>
      <c r="AG417" s="366"/>
      <c r="AH417" s="366"/>
      <c r="AI417" s="366"/>
      <c r="AJ417" s="366"/>
      <c r="AK417" s="366"/>
    </row>
    <row r="418" spans="1:37" ht="12.75">
      <c r="A418" s="366"/>
      <c r="B418" s="366"/>
      <c r="C418" s="367"/>
      <c r="D418" s="366"/>
      <c r="E418" s="366"/>
      <c r="F418" s="366"/>
      <c r="G418" s="366"/>
      <c r="H418" s="366"/>
      <c r="I418" s="366"/>
      <c r="J418" s="366"/>
      <c r="K418" s="366"/>
      <c r="L418" s="366"/>
      <c r="M418" s="366"/>
      <c r="N418" s="366"/>
      <c r="O418" s="366"/>
      <c r="P418" s="366"/>
      <c r="Q418" s="366"/>
      <c r="R418" s="366"/>
      <c r="S418" s="366"/>
      <c r="T418" s="366"/>
      <c r="U418" s="366"/>
      <c r="V418" s="366"/>
      <c r="W418" s="366"/>
      <c r="X418" s="366"/>
      <c r="Y418" s="366"/>
      <c r="Z418" s="366"/>
      <c r="AA418" s="366"/>
      <c r="AB418" s="366"/>
      <c r="AC418" s="366"/>
      <c r="AD418" s="366"/>
      <c r="AE418" s="366"/>
      <c r="AF418" s="366"/>
      <c r="AG418" s="366"/>
      <c r="AH418" s="366"/>
      <c r="AI418" s="366"/>
      <c r="AJ418" s="366"/>
      <c r="AK418" s="366"/>
    </row>
    <row r="419" spans="1:37" ht="12.75">
      <c r="A419" s="366"/>
      <c r="B419" s="366"/>
      <c r="C419" s="367"/>
      <c r="D419" s="366"/>
      <c r="E419" s="366"/>
      <c r="F419" s="366"/>
      <c r="G419" s="366"/>
      <c r="H419" s="366"/>
      <c r="I419" s="366"/>
      <c r="J419" s="366"/>
      <c r="K419" s="366"/>
      <c r="L419" s="366"/>
      <c r="M419" s="366"/>
      <c r="N419" s="366"/>
      <c r="O419" s="366"/>
      <c r="P419" s="366"/>
      <c r="Q419" s="366"/>
      <c r="R419" s="366"/>
      <c r="S419" s="366"/>
      <c r="T419" s="366"/>
      <c r="U419" s="366"/>
      <c r="V419" s="366"/>
      <c r="W419" s="366"/>
      <c r="X419" s="366"/>
      <c r="Y419" s="366"/>
      <c r="Z419" s="366"/>
      <c r="AA419" s="366"/>
      <c r="AB419" s="366"/>
      <c r="AC419" s="366"/>
      <c r="AD419" s="366"/>
      <c r="AE419" s="366"/>
      <c r="AF419" s="366"/>
      <c r="AG419" s="366"/>
      <c r="AH419" s="366"/>
      <c r="AI419" s="366"/>
      <c r="AJ419" s="366"/>
      <c r="AK419" s="366"/>
    </row>
    <row r="420" spans="1:37" ht="12.75">
      <c r="A420" s="366"/>
      <c r="B420" s="366"/>
      <c r="C420" s="367"/>
      <c r="D420" s="366"/>
      <c r="E420" s="366"/>
      <c r="F420" s="366"/>
      <c r="G420" s="366"/>
      <c r="H420" s="366"/>
      <c r="I420" s="366"/>
      <c r="J420" s="366"/>
      <c r="K420" s="366"/>
      <c r="L420" s="366"/>
      <c r="M420" s="366"/>
      <c r="N420" s="366"/>
      <c r="O420" s="366"/>
      <c r="P420" s="366"/>
      <c r="Q420" s="366"/>
      <c r="R420" s="366"/>
      <c r="S420" s="366"/>
      <c r="T420" s="366"/>
      <c r="U420" s="366"/>
      <c r="V420" s="366"/>
      <c r="W420" s="366"/>
      <c r="X420" s="366"/>
      <c r="Y420" s="366"/>
      <c r="Z420" s="366"/>
      <c r="AA420" s="366"/>
      <c r="AB420" s="366"/>
      <c r="AC420" s="366"/>
      <c r="AD420" s="366"/>
      <c r="AE420" s="366"/>
      <c r="AF420" s="366"/>
      <c r="AG420" s="366"/>
      <c r="AH420" s="366"/>
      <c r="AI420" s="366"/>
      <c r="AJ420" s="366"/>
      <c r="AK420" s="366"/>
    </row>
    <row r="421" spans="1:37" ht="12.75">
      <c r="A421" s="366"/>
      <c r="B421" s="366"/>
      <c r="C421" s="367"/>
      <c r="D421" s="366"/>
      <c r="E421" s="366"/>
      <c r="F421" s="366"/>
      <c r="G421" s="366"/>
      <c r="H421" s="366"/>
      <c r="I421" s="366"/>
      <c r="J421" s="366"/>
      <c r="K421" s="366"/>
      <c r="L421" s="366"/>
      <c r="M421" s="366"/>
      <c r="N421" s="366"/>
      <c r="O421" s="366"/>
      <c r="P421" s="366"/>
      <c r="Q421" s="366"/>
      <c r="R421" s="366"/>
      <c r="S421" s="366"/>
      <c r="T421" s="366"/>
      <c r="U421" s="366"/>
      <c r="V421" s="366"/>
      <c r="W421" s="366"/>
      <c r="X421" s="366"/>
      <c r="Y421" s="366"/>
      <c r="Z421" s="366"/>
      <c r="AA421" s="366"/>
      <c r="AB421" s="366"/>
      <c r="AC421" s="366"/>
      <c r="AD421" s="366"/>
      <c r="AE421" s="366"/>
      <c r="AF421" s="366"/>
      <c r="AG421" s="366"/>
      <c r="AH421" s="366"/>
      <c r="AI421" s="366"/>
      <c r="AJ421" s="366"/>
      <c r="AK421" s="366"/>
    </row>
    <row r="422" spans="1:37" ht="12.75">
      <c r="A422" s="366"/>
      <c r="B422" s="366"/>
      <c r="C422" s="367"/>
      <c r="D422" s="366"/>
      <c r="E422" s="366"/>
      <c r="F422" s="366"/>
      <c r="G422" s="366"/>
      <c r="H422" s="366"/>
      <c r="I422" s="366"/>
      <c r="J422" s="366"/>
      <c r="K422" s="366"/>
      <c r="L422" s="366"/>
      <c r="M422" s="366"/>
      <c r="N422" s="366"/>
      <c r="O422" s="366"/>
      <c r="P422" s="366"/>
      <c r="Q422" s="366"/>
      <c r="R422" s="366"/>
      <c r="S422" s="366"/>
      <c r="T422" s="366"/>
      <c r="U422" s="366"/>
      <c r="V422" s="366"/>
      <c r="W422" s="366"/>
      <c r="X422" s="366"/>
      <c r="Y422" s="366"/>
      <c r="Z422" s="366"/>
      <c r="AA422" s="366"/>
      <c r="AB422" s="366"/>
      <c r="AC422" s="366"/>
      <c r="AD422" s="366"/>
      <c r="AE422" s="366"/>
      <c r="AF422" s="366"/>
      <c r="AG422" s="366"/>
      <c r="AH422" s="366"/>
      <c r="AI422" s="366"/>
      <c r="AJ422" s="366"/>
      <c r="AK422" s="366"/>
    </row>
    <row r="423" spans="1:37" ht="12.75">
      <c r="A423" s="366"/>
      <c r="B423" s="366"/>
      <c r="C423" s="367"/>
      <c r="D423" s="366"/>
      <c r="E423" s="366"/>
      <c r="F423" s="366"/>
      <c r="G423" s="366"/>
      <c r="H423" s="366"/>
      <c r="I423" s="366"/>
      <c r="J423" s="366"/>
      <c r="K423" s="366"/>
      <c r="L423" s="366"/>
      <c r="M423" s="366"/>
      <c r="N423" s="366"/>
      <c r="O423" s="366"/>
      <c r="P423" s="366"/>
      <c r="Q423" s="366"/>
      <c r="R423" s="366"/>
      <c r="S423" s="366"/>
      <c r="T423" s="366"/>
      <c r="U423" s="366"/>
      <c r="V423" s="366"/>
      <c r="W423" s="366"/>
      <c r="X423" s="366"/>
      <c r="Y423" s="366"/>
      <c r="Z423" s="366"/>
      <c r="AA423" s="366"/>
      <c r="AB423" s="366"/>
      <c r="AC423" s="366"/>
      <c r="AD423" s="366"/>
      <c r="AE423" s="366"/>
      <c r="AF423" s="366"/>
      <c r="AG423" s="366"/>
      <c r="AH423" s="366"/>
      <c r="AI423" s="366"/>
      <c r="AJ423" s="366"/>
      <c r="AK423" s="366"/>
    </row>
    <row r="424" spans="1:37" ht="12.75">
      <c r="A424" s="366"/>
      <c r="B424" s="366"/>
      <c r="C424" s="367"/>
      <c r="D424" s="366"/>
      <c r="E424" s="366"/>
      <c r="F424" s="366"/>
      <c r="G424" s="366"/>
      <c r="H424" s="366"/>
      <c r="I424" s="366"/>
      <c r="J424" s="366"/>
      <c r="K424" s="366"/>
      <c r="L424" s="366"/>
      <c r="M424" s="366"/>
      <c r="N424" s="366"/>
      <c r="O424" s="366"/>
      <c r="P424" s="366"/>
      <c r="Q424" s="366"/>
      <c r="R424" s="366"/>
      <c r="S424" s="366"/>
      <c r="T424" s="366"/>
      <c r="U424" s="366"/>
      <c r="V424" s="366"/>
      <c r="W424" s="366"/>
      <c r="X424" s="366"/>
      <c r="Y424" s="366"/>
      <c r="Z424" s="366"/>
      <c r="AA424" s="366"/>
      <c r="AB424" s="366"/>
      <c r="AC424" s="366"/>
      <c r="AD424" s="366"/>
      <c r="AE424" s="366"/>
      <c r="AF424" s="366"/>
      <c r="AG424" s="366"/>
      <c r="AH424" s="366"/>
      <c r="AI424" s="366"/>
      <c r="AJ424" s="366"/>
      <c r="AK424" s="366"/>
    </row>
    <row r="425" spans="1:37" ht="12.75">
      <c r="A425" s="366"/>
      <c r="B425" s="366"/>
      <c r="C425" s="367"/>
      <c r="D425" s="366"/>
      <c r="E425" s="366"/>
      <c r="F425" s="366"/>
      <c r="G425" s="366"/>
      <c r="H425" s="366"/>
      <c r="I425" s="366"/>
      <c r="J425" s="366"/>
      <c r="K425" s="366"/>
      <c r="L425" s="366"/>
      <c r="M425" s="366"/>
      <c r="N425" s="366"/>
      <c r="O425" s="366"/>
      <c r="P425" s="366"/>
      <c r="Q425" s="366"/>
      <c r="R425" s="366"/>
      <c r="S425" s="366"/>
      <c r="T425" s="366"/>
      <c r="U425" s="366"/>
      <c r="V425" s="366"/>
      <c r="W425" s="366"/>
      <c r="X425" s="366"/>
      <c r="Y425" s="366"/>
      <c r="Z425" s="366"/>
      <c r="AA425" s="366"/>
      <c r="AB425" s="366"/>
      <c r="AC425" s="366"/>
      <c r="AD425" s="366"/>
      <c r="AE425" s="366"/>
      <c r="AF425" s="366"/>
      <c r="AG425" s="366"/>
      <c r="AH425" s="366"/>
      <c r="AI425" s="366"/>
      <c r="AJ425" s="366"/>
      <c r="AK425" s="366"/>
    </row>
    <row r="426" spans="1:37" ht="12.75">
      <c r="A426" s="366"/>
      <c r="B426" s="366"/>
      <c r="C426" s="367"/>
      <c r="D426" s="366"/>
      <c r="E426" s="366"/>
      <c r="F426" s="366"/>
      <c r="G426" s="366"/>
      <c r="H426" s="366"/>
      <c r="I426" s="366"/>
      <c r="J426" s="366"/>
      <c r="K426" s="366"/>
      <c r="L426" s="366"/>
      <c r="M426" s="366"/>
      <c r="N426" s="366"/>
      <c r="O426" s="366"/>
      <c r="P426" s="366"/>
      <c r="Q426" s="366"/>
      <c r="R426" s="366"/>
      <c r="S426" s="366"/>
      <c r="T426" s="366"/>
      <c r="U426" s="366"/>
      <c r="V426" s="366"/>
      <c r="W426" s="366"/>
      <c r="X426" s="366"/>
      <c r="Y426" s="366"/>
      <c r="Z426" s="366"/>
      <c r="AA426" s="366"/>
      <c r="AB426" s="366"/>
      <c r="AC426" s="366"/>
      <c r="AD426" s="366"/>
      <c r="AE426" s="366"/>
      <c r="AF426" s="366"/>
      <c r="AG426" s="366"/>
      <c r="AH426" s="366"/>
      <c r="AI426" s="366"/>
      <c r="AJ426" s="366"/>
      <c r="AK426" s="366"/>
    </row>
    <row r="427" spans="1:37" ht="12.75">
      <c r="A427" s="366"/>
      <c r="B427" s="366"/>
      <c r="C427" s="367"/>
      <c r="D427" s="366"/>
      <c r="E427" s="366"/>
      <c r="F427" s="366"/>
      <c r="G427" s="366"/>
      <c r="H427" s="366"/>
      <c r="I427" s="366"/>
      <c r="J427" s="366"/>
      <c r="K427" s="366"/>
      <c r="L427" s="366"/>
      <c r="M427" s="366"/>
      <c r="N427" s="366"/>
      <c r="O427" s="366"/>
      <c r="P427" s="366"/>
      <c r="Q427" s="366"/>
      <c r="R427" s="366"/>
      <c r="S427" s="366"/>
      <c r="T427" s="366"/>
      <c r="U427" s="366"/>
      <c r="V427" s="366"/>
      <c r="W427" s="366"/>
      <c r="X427" s="366"/>
      <c r="Y427" s="366"/>
      <c r="Z427" s="366"/>
      <c r="AA427" s="366"/>
      <c r="AB427" s="366"/>
      <c r="AC427" s="366"/>
      <c r="AD427" s="366"/>
      <c r="AE427" s="366"/>
      <c r="AF427" s="366"/>
      <c r="AG427" s="366"/>
      <c r="AH427" s="366"/>
      <c r="AI427" s="366"/>
      <c r="AJ427" s="366"/>
      <c r="AK427" s="366"/>
    </row>
    <row r="428" spans="1:37" ht="12.75">
      <c r="A428" s="366"/>
      <c r="B428" s="366"/>
      <c r="C428" s="367"/>
      <c r="D428" s="366"/>
      <c r="E428" s="366"/>
      <c r="F428" s="366"/>
      <c r="G428" s="366"/>
      <c r="H428" s="366"/>
      <c r="I428" s="366"/>
      <c r="J428" s="366"/>
      <c r="K428" s="366"/>
      <c r="L428" s="366"/>
      <c r="M428" s="366"/>
      <c r="N428" s="366"/>
      <c r="O428" s="366"/>
      <c r="P428" s="366"/>
      <c r="Q428" s="366"/>
      <c r="R428" s="366"/>
      <c r="S428" s="366"/>
      <c r="T428" s="366"/>
      <c r="U428" s="366"/>
      <c r="V428" s="366"/>
      <c r="W428" s="366"/>
      <c r="X428" s="366"/>
      <c r="Y428" s="366"/>
      <c r="Z428" s="366"/>
      <c r="AA428" s="366"/>
      <c r="AB428" s="366"/>
      <c r="AC428" s="366"/>
      <c r="AD428" s="366"/>
      <c r="AE428" s="366"/>
      <c r="AF428" s="366"/>
      <c r="AG428" s="366"/>
      <c r="AH428" s="366"/>
      <c r="AI428" s="366"/>
      <c r="AJ428" s="366"/>
      <c r="AK428" s="366"/>
    </row>
    <row r="429" spans="1:37" ht="12.75">
      <c r="A429" s="366"/>
      <c r="B429" s="366"/>
      <c r="C429" s="367"/>
      <c r="D429" s="366"/>
      <c r="E429" s="366"/>
      <c r="F429" s="366"/>
      <c r="G429" s="366"/>
      <c r="H429" s="366"/>
      <c r="I429" s="366"/>
      <c r="J429" s="366"/>
      <c r="K429" s="366"/>
      <c r="L429" s="366"/>
      <c r="M429" s="366"/>
      <c r="N429" s="366"/>
      <c r="O429" s="366"/>
      <c r="P429" s="366"/>
      <c r="Q429" s="366"/>
      <c r="R429" s="366"/>
      <c r="S429" s="366"/>
      <c r="T429" s="366"/>
      <c r="U429" s="366"/>
      <c r="V429" s="366"/>
      <c r="W429" s="366"/>
      <c r="X429" s="366"/>
      <c r="Y429" s="366"/>
      <c r="Z429" s="366"/>
      <c r="AA429" s="366"/>
      <c r="AB429" s="366"/>
      <c r="AC429" s="366"/>
      <c r="AD429" s="366"/>
      <c r="AE429" s="366"/>
      <c r="AF429" s="366"/>
      <c r="AG429" s="366"/>
      <c r="AH429" s="366"/>
      <c r="AI429" s="366"/>
      <c r="AJ429" s="366"/>
      <c r="AK429" s="366"/>
    </row>
    <row r="430" spans="1:37" ht="12.75">
      <c r="A430" s="366"/>
      <c r="B430" s="366"/>
      <c r="C430" s="367"/>
      <c r="D430" s="366"/>
      <c r="E430" s="366"/>
      <c r="F430" s="366"/>
      <c r="G430" s="366"/>
      <c r="H430" s="366"/>
      <c r="I430" s="366"/>
      <c r="J430" s="366"/>
      <c r="K430" s="366"/>
      <c r="L430" s="366"/>
      <c r="M430" s="366"/>
      <c r="N430" s="366"/>
      <c r="O430" s="366"/>
      <c r="P430" s="366"/>
      <c r="Q430" s="366"/>
      <c r="R430" s="366"/>
      <c r="S430" s="366"/>
      <c r="T430" s="366"/>
      <c r="U430" s="366"/>
      <c r="V430" s="366"/>
      <c r="W430" s="366"/>
      <c r="X430" s="366"/>
      <c r="Y430" s="366"/>
      <c r="Z430" s="366"/>
      <c r="AA430" s="366"/>
      <c r="AB430" s="366"/>
      <c r="AC430" s="366"/>
      <c r="AD430" s="366"/>
      <c r="AE430" s="366"/>
      <c r="AF430" s="366"/>
      <c r="AG430" s="366"/>
      <c r="AH430" s="366"/>
      <c r="AI430" s="366"/>
      <c r="AJ430" s="366"/>
      <c r="AK430" s="366"/>
    </row>
    <row r="431" spans="1:37" ht="12.75">
      <c r="A431" s="366"/>
      <c r="B431" s="366"/>
      <c r="C431" s="367"/>
      <c r="D431" s="366"/>
      <c r="E431" s="366"/>
      <c r="F431" s="366"/>
      <c r="G431" s="366"/>
      <c r="H431" s="366"/>
      <c r="I431" s="366"/>
      <c r="J431" s="366"/>
      <c r="K431" s="366"/>
      <c r="L431" s="366"/>
      <c r="M431" s="366"/>
      <c r="N431" s="366"/>
      <c r="O431" s="366"/>
      <c r="P431" s="366"/>
      <c r="Q431" s="366"/>
      <c r="R431" s="366"/>
      <c r="S431" s="366"/>
      <c r="T431" s="366"/>
      <c r="U431" s="366"/>
      <c r="V431" s="366"/>
      <c r="W431" s="366"/>
      <c r="X431" s="366"/>
      <c r="Y431" s="366"/>
      <c r="Z431" s="366"/>
      <c r="AA431" s="366"/>
      <c r="AB431" s="366"/>
      <c r="AC431" s="366"/>
      <c r="AD431" s="366"/>
      <c r="AE431" s="366"/>
      <c r="AF431" s="366"/>
      <c r="AG431" s="366"/>
      <c r="AH431" s="366"/>
      <c r="AI431" s="366"/>
      <c r="AJ431" s="366"/>
      <c r="AK431" s="366"/>
    </row>
    <row r="432" spans="1:37" ht="12.75">
      <c r="A432" s="366"/>
      <c r="B432" s="366"/>
      <c r="C432" s="367"/>
      <c r="D432" s="366"/>
      <c r="E432" s="366"/>
      <c r="F432" s="366"/>
      <c r="G432" s="366"/>
      <c r="H432" s="366"/>
      <c r="I432" s="366"/>
      <c r="J432" s="366"/>
      <c r="K432" s="366"/>
      <c r="L432" s="366"/>
      <c r="M432" s="366"/>
      <c r="N432" s="366"/>
      <c r="O432" s="366"/>
      <c r="P432" s="366"/>
      <c r="Q432" s="366"/>
      <c r="R432" s="366"/>
      <c r="S432" s="366"/>
      <c r="T432" s="366"/>
      <c r="U432" s="366"/>
      <c r="V432" s="366"/>
      <c r="W432" s="366"/>
      <c r="X432" s="366"/>
      <c r="Y432" s="366"/>
      <c r="Z432" s="366"/>
      <c r="AA432" s="366"/>
      <c r="AB432" s="366"/>
      <c r="AC432" s="366"/>
      <c r="AD432" s="366"/>
      <c r="AE432" s="366"/>
      <c r="AF432" s="366"/>
      <c r="AG432" s="366"/>
      <c r="AH432" s="366"/>
      <c r="AI432" s="366"/>
      <c r="AJ432" s="366"/>
      <c r="AK432" s="366"/>
    </row>
    <row r="433" spans="1:37" ht="12.75">
      <c r="A433" s="366"/>
      <c r="B433" s="366"/>
      <c r="C433" s="367"/>
      <c r="D433" s="366"/>
      <c r="E433" s="366"/>
      <c r="F433" s="366"/>
      <c r="G433" s="366"/>
      <c r="H433" s="366"/>
      <c r="I433" s="366"/>
      <c r="J433" s="366"/>
      <c r="K433" s="366"/>
      <c r="L433" s="366"/>
      <c r="M433" s="366"/>
      <c r="N433" s="366"/>
      <c r="O433" s="366"/>
      <c r="P433" s="366"/>
      <c r="Q433" s="366"/>
      <c r="R433" s="366"/>
      <c r="S433" s="366"/>
      <c r="T433" s="366"/>
      <c r="U433" s="366"/>
      <c r="V433" s="366"/>
      <c r="W433" s="366"/>
      <c r="X433" s="366"/>
      <c r="Y433" s="366"/>
      <c r="Z433" s="366"/>
      <c r="AA433" s="366"/>
      <c r="AB433" s="366"/>
      <c r="AC433" s="366"/>
      <c r="AD433" s="366"/>
      <c r="AE433" s="366"/>
      <c r="AF433" s="366"/>
      <c r="AG433" s="366"/>
      <c r="AH433" s="366"/>
      <c r="AI433" s="366"/>
      <c r="AJ433" s="366"/>
      <c r="AK433" s="366"/>
    </row>
    <row r="434" spans="1:37" ht="12.75">
      <c r="A434" s="366"/>
      <c r="B434" s="366"/>
      <c r="C434" s="367"/>
      <c r="D434" s="366"/>
      <c r="E434" s="366"/>
      <c r="F434" s="366"/>
      <c r="G434" s="366"/>
      <c r="H434" s="366"/>
      <c r="I434" s="366"/>
      <c r="J434" s="366"/>
      <c r="K434" s="366"/>
      <c r="L434" s="366"/>
      <c r="M434" s="366"/>
      <c r="N434" s="366"/>
      <c r="O434" s="366"/>
      <c r="P434" s="366"/>
      <c r="Q434" s="366"/>
      <c r="R434" s="366"/>
      <c r="S434" s="366"/>
      <c r="T434" s="366"/>
      <c r="U434" s="366"/>
      <c r="V434" s="366"/>
      <c r="W434" s="366"/>
      <c r="X434" s="366"/>
      <c r="Y434" s="366"/>
      <c r="Z434" s="366"/>
      <c r="AA434" s="366"/>
      <c r="AB434" s="366"/>
      <c r="AC434" s="366"/>
      <c r="AD434" s="366"/>
      <c r="AE434" s="366"/>
      <c r="AF434" s="366"/>
      <c r="AG434" s="366"/>
      <c r="AH434" s="366"/>
      <c r="AI434" s="366"/>
      <c r="AJ434" s="366"/>
      <c r="AK434" s="366"/>
    </row>
    <row r="435" spans="1:37" ht="12.75">
      <c r="A435" s="366"/>
      <c r="B435" s="366"/>
      <c r="C435" s="367"/>
      <c r="D435" s="366"/>
      <c r="E435" s="366"/>
      <c r="F435" s="366"/>
      <c r="G435" s="366"/>
      <c r="H435" s="366"/>
      <c r="I435" s="366"/>
      <c r="J435" s="366"/>
      <c r="K435" s="366"/>
      <c r="L435" s="366"/>
      <c r="M435" s="366"/>
      <c r="N435" s="366"/>
      <c r="O435" s="366"/>
      <c r="P435" s="366"/>
      <c r="Q435" s="366"/>
      <c r="R435" s="366"/>
      <c r="S435" s="366"/>
      <c r="T435" s="366"/>
      <c r="U435" s="366"/>
      <c r="V435" s="366"/>
      <c r="W435" s="366"/>
      <c r="X435" s="366"/>
      <c r="Y435" s="366"/>
      <c r="Z435" s="366"/>
      <c r="AA435" s="366"/>
      <c r="AB435" s="366"/>
      <c r="AC435" s="366"/>
      <c r="AD435" s="366"/>
      <c r="AE435" s="366"/>
      <c r="AF435" s="366"/>
      <c r="AG435" s="366"/>
      <c r="AH435" s="366"/>
      <c r="AI435" s="366"/>
      <c r="AJ435" s="366"/>
      <c r="AK435" s="366"/>
    </row>
    <row r="436" spans="1:37" ht="12.75">
      <c r="A436" s="366"/>
      <c r="B436" s="366"/>
      <c r="C436" s="367"/>
      <c r="D436" s="366"/>
      <c r="E436" s="366"/>
      <c r="F436" s="366"/>
      <c r="G436" s="366"/>
      <c r="H436" s="366"/>
      <c r="I436" s="366"/>
      <c r="J436" s="366"/>
      <c r="K436" s="366"/>
      <c r="L436" s="366"/>
      <c r="M436" s="366"/>
      <c r="N436" s="366"/>
      <c r="O436" s="366"/>
      <c r="P436" s="366"/>
      <c r="Q436" s="366"/>
      <c r="R436" s="366"/>
      <c r="S436" s="366"/>
      <c r="T436" s="366"/>
      <c r="U436" s="366"/>
      <c r="V436" s="366"/>
      <c r="W436" s="366"/>
      <c r="X436" s="366"/>
      <c r="Y436" s="366"/>
      <c r="Z436" s="366"/>
      <c r="AA436" s="366"/>
      <c r="AB436" s="366"/>
      <c r="AC436" s="366"/>
      <c r="AD436" s="366"/>
      <c r="AE436" s="366"/>
      <c r="AF436" s="366"/>
      <c r="AG436" s="366"/>
      <c r="AH436" s="366"/>
      <c r="AI436" s="366"/>
      <c r="AJ436" s="366"/>
      <c r="AK436" s="366"/>
    </row>
    <row r="437" spans="1:37" ht="12.75">
      <c r="A437" s="366"/>
      <c r="B437" s="366"/>
      <c r="C437" s="367"/>
      <c r="D437" s="366"/>
      <c r="E437" s="366"/>
      <c r="F437" s="366"/>
      <c r="G437" s="366"/>
      <c r="H437" s="366"/>
      <c r="I437" s="366"/>
      <c r="J437" s="366"/>
      <c r="K437" s="366"/>
      <c r="L437" s="366"/>
      <c r="M437" s="366"/>
      <c r="N437" s="366"/>
      <c r="O437" s="366"/>
      <c r="P437" s="366"/>
      <c r="Q437" s="366"/>
      <c r="R437" s="366"/>
      <c r="S437" s="366"/>
      <c r="T437" s="366"/>
      <c r="U437" s="366"/>
      <c r="V437" s="366"/>
      <c r="W437" s="366"/>
      <c r="X437" s="366"/>
      <c r="Y437" s="366"/>
      <c r="Z437" s="366"/>
      <c r="AA437" s="366"/>
      <c r="AB437" s="366"/>
      <c r="AC437" s="366"/>
      <c r="AD437" s="366"/>
      <c r="AE437" s="366"/>
      <c r="AF437" s="366"/>
      <c r="AG437" s="366"/>
      <c r="AH437" s="366"/>
      <c r="AI437" s="366"/>
      <c r="AJ437" s="366"/>
      <c r="AK437" s="366"/>
    </row>
    <row r="438" spans="1:37" ht="12.75">
      <c r="A438" s="366"/>
      <c r="B438" s="366"/>
      <c r="C438" s="367"/>
      <c r="D438" s="366"/>
      <c r="E438" s="366"/>
      <c r="F438" s="366"/>
      <c r="G438" s="366"/>
      <c r="H438" s="366"/>
      <c r="I438" s="366"/>
      <c r="J438" s="366"/>
      <c r="K438" s="366"/>
      <c r="L438" s="366"/>
      <c r="M438" s="366"/>
      <c r="N438" s="366"/>
      <c r="O438" s="366"/>
      <c r="P438" s="366"/>
      <c r="Q438" s="366"/>
      <c r="R438" s="366"/>
      <c r="S438" s="366"/>
      <c r="T438" s="366"/>
      <c r="U438" s="366"/>
      <c r="V438" s="366"/>
      <c r="W438" s="366"/>
      <c r="X438" s="366"/>
      <c r="Y438" s="366"/>
      <c r="Z438" s="366"/>
      <c r="AA438" s="366"/>
      <c r="AB438" s="366"/>
      <c r="AC438" s="366"/>
      <c r="AD438" s="366"/>
      <c r="AE438" s="366"/>
      <c r="AF438" s="366"/>
      <c r="AG438" s="366"/>
      <c r="AH438" s="366"/>
      <c r="AI438" s="366"/>
      <c r="AJ438" s="366"/>
      <c r="AK438" s="366"/>
    </row>
    <row r="439" spans="1:37" ht="12.75">
      <c r="A439" s="366"/>
      <c r="B439" s="366"/>
      <c r="C439" s="367"/>
      <c r="D439" s="366"/>
      <c r="E439" s="366"/>
      <c r="F439" s="366"/>
      <c r="G439" s="366"/>
      <c r="H439" s="366"/>
      <c r="I439" s="366"/>
      <c r="J439" s="366"/>
      <c r="K439" s="366"/>
      <c r="L439" s="366"/>
      <c r="M439" s="366"/>
      <c r="N439" s="366"/>
      <c r="O439" s="366"/>
      <c r="P439" s="366"/>
      <c r="Q439" s="366"/>
      <c r="R439" s="366"/>
      <c r="S439" s="366"/>
      <c r="T439" s="366"/>
      <c r="U439" s="366"/>
      <c r="V439" s="366"/>
      <c r="W439" s="366"/>
      <c r="X439" s="366"/>
      <c r="Y439" s="366"/>
      <c r="Z439" s="366"/>
      <c r="AA439" s="366"/>
      <c r="AB439" s="366"/>
      <c r="AC439" s="366"/>
      <c r="AD439" s="366"/>
      <c r="AE439" s="366"/>
      <c r="AF439" s="366"/>
      <c r="AG439" s="366"/>
      <c r="AH439" s="366"/>
      <c r="AI439" s="366"/>
      <c r="AJ439" s="366"/>
      <c r="AK439" s="366"/>
    </row>
    <row r="440" spans="1:37" ht="12.75">
      <c r="A440" s="366"/>
      <c r="B440" s="366"/>
      <c r="C440" s="367"/>
      <c r="D440" s="366"/>
      <c r="E440" s="366"/>
      <c r="F440" s="366"/>
      <c r="G440" s="366"/>
      <c r="H440" s="366"/>
      <c r="I440" s="366"/>
      <c r="J440" s="366"/>
      <c r="K440" s="366"/>
      <c r="L440" s="366"/>
      <c r="M440" s="366"/>
      <c r="N440" s="366"/>
      <c r="O440" s="366"/>
      <c r="P440" s="366"/>
      <c r="Q440" s="366"/>
      <c r="R440" s="366"/>
      <c r="S440" s="366"/>
      <c r="T440" s="366"/>
      <c r="U440" s="366"/>
      <c r="V440" s="366"/>
      <c r="W440" s="366"/>
      <c r="X440" s="366"/>
      <c r="Y440" s="366"/>
      <c r="Z440" s="366"/>
      <c r="AA440" s="366"/>
      <c r="AB440" s="366"/>
      <c r="AC440" s="366"/>
      <c r="AD440" s="366"/>
      <c r="AE440" s="366"/>
      <c r="AF440" s="366"/>
      <c r="AG440" s="366"/>
      <c r="AH440" s="366"/>
      <c r="AI440" s="366"/>
      <c r="AJ440" s="366"/>
      <c r="AK440" s="366"/>
    </row>
    <row r="441" spans="1:37" ht="12.75">
      <c r="A441" s="366"/>
      <c r="B441" s="366"/>
      <c r="C441" s="367"/>
      <c r="D441" s="366"/>
      <c r="E441" s="366"/>
      <c r="F441" s="366"/>
      <c r="G441" s="366"/>
      <c r="H441" s="366"/>
      <c r="I441" s="366"/>
      <c r="J441" s="366"/>
      <c r="K441" s="366"/>
      <c r="L441" s="366"/>
      <c r="M441" s="366"/>
      <c r="N441" s="366"/>
      <c r="O441" s="366"/>
      <c r="P441" s="366"/>
      <c r="Q441" s="366"/>
      <c r="R441" s="366"/>
      <c r="S441" s="366"/>
      <c r="T441" s="366"/>
      <c r="U441" s="366"/>
      <c r="V441" s="366"/>
      <c r="W441" s="366"/>
      <c r="X441" s="366"/>
      <c r="Y441" s="366"/>
      <c r="Z441" s="366"/>
      <c r="AA441" s="366"/>
      <c r="AB441" s="366"/>
      <c r="AC441" s="366"/>
      <c r="AD441" s="366"/>
      <c r="AE441" s="366"/>
      <c r="AF441" s="366"/>
      <c r="AG441" s="366"/>
      <c r="AH441" s="366"/>
      <c r="AI441" s="366"/>
      <c r="AJ441" s="366"/>
      <c r="AK441" s="366"/>
    </row>
    <row r="442" spans="1:37" ht="12.75">
      <c r="A442" s="366"/>
      <c r="B442" s="366"/>
      <c r="C442" s="367"/>
      <c r="D442" s="366"/>
      <c r="E442" s="366"/>
      <c r="F442" s="366"/>
      <c r="G442" s="366"/>
      <c r="H442" s="366"/>
      <c r="I442" s="366"/>
      <c r="J442" s="366"/>
      <c r="K442" s="366"/>
      <c r="L442" s="366"/>
      <c r="M442" s="366"/>
      <c r="N442" s="366"/>
      <c r="O442" s="366"/>
      <c r="P442" s="366"/>
      <c r="Q442" s="366"/>
      <c r="R442" s="366"/>
      <c r="S442" s="366"/>
      <c r="T442" s="366"/>
      <c r="U442" s="366"/>
      <c r="V442" s="366"/>
      <c r="W442" s="366"/>
      <c r="X442" s="366"/>
      <c r="Y442" s="366"/>
      <c r="Z442" s="366"/>
      <c r="AA442" s="366"/>
      <c r="AB442" s="366"/>
      <c r="AC442" s="366"/>
      <c r="AD442" s="366"/>
      <c r="AE442" s="366"/>
      <c r="AF442" s="366"/>
      <c r="AG442" s="366"/>
      <c r="AH442" s="366"/>
      <c r="AI442" s="366"/>
      <c r="AJ442" s="366"/>
      <c r="AK442" s="366"/>
    </row>
    <row r="443" spans="1:37" ht="12.75">
      <c r="A443" s="366"/>
      <c r="B443" s="366"/>
      <c r="C443" s="367"/>
      <c r="D443" s="366"/>
      <c r="E443" s="366"/>
      <c r="F443" s="366"/>
      <c r="G443" s="366"/>
      <c r="H443" s="366"/>
      <c r="I443" s="366"/>
      <c r="J443" s="366"/>
      <c r="K443" s="366"/>
      <c r="L443" s="366"/>
      <c r="M443" s="366"/>
      <c r="N443" s="366"/>
      <c r="O443" s="366"/>
      <c r="P443" s="366"/>
      <c r="Q443" s="366"/>
      <c r="R443" s="366"/>
      <c r="S443" s="366"/>
      <c r="T443" s="366"/>
      <c r="U443" s="366"/>
      <c r="V443" s="366"/>
      <c r="W443" s="366"/>
      <c r="X443" s="366"/>
      <c r="Y443" s="366"/>
      <c r="Z443" s="366"/>
      <c r="AA443" s="366"/>
      <c r="AB443" s="366"/>
      <c r="AC443" s="366"/>
      <c r="AD443" s="366"/>
      <c r="AE443" s="366"/>
      <c r="AF443" s="366"/>
      <c r="AG443" s="366"/>
      <c r="AH443" s="366"/>
      <c r="AI443" s="366"/>
      <c r="AJ443" s="366"/>
      <c r="AK443" s="366"/>
    </row>
    <row r="444" spans="1:37" ht="12.75">
      <c r="A444" s="366"/>
      <c r="B444" s="366"/>
      <c r="C444" s="367"/>
      <c r="D444" s="366"/>
      <c r="E444" s="366"/>
      <c r="F444" s="366"/>
      <c r="G444" s="366"/>
      <c r="H444" s="366"/>
      <c r="I444" s="366"/>
      <c r="J444" s="366"/>
      <c r="K444" s="366"/>
      <c r="L444" s="366"/>
      <c r="M444" s="366"/>
      <c r="N444" s="366"/>
      <c r="O444" s="366"/>
      <c r="P444" s="366"/>
      <c r="Q444" s="366"/>
      <c r="R444" s="366"/>
      <c r="S444" s="366"/>
      <c r="T444" s="366"/>
      <c r="U444" s="366"/>
      <c r="V444" s="366"/>
      <c r="W444" s="366"/>
      <c r="X444" s="366"/>
      <c r="Y444" s="366"/>
      <c r="Z444" s="366"/>
      <c r="AA444" s="366"/>
      <c r="AB444" s="366"/>
      <c r="AC444" s="366"/>
      <c r="AD444" s="366"/>
      <c r="AE444" s="366"/>
      <c r="AF444" s="366"/>
      <c r="AG444" s="366"/>
      <c r="AH444" s="366"/>
      <c r="AI444" s="366"/>
      <c r="AJ444" s="366"/>
      <c r="AK444" s="366"/>
    </row>
    <row r="445" spans="1:37" ht="12.75">
      <c r="A445" s="366"/>
      <c r="B445" s="366"/>
      <c r="C445" s="367"/>
      <c r="D445" s="366"/>
      <c r="E445" s="366"/>
      <c r="F445" s="366"/>
      <c r="G445" s="366"/>
      <c r="H445" s="366"/>
      <c r="I445" s="366"/>
      <c r="J445" s="366"/>
      <c r="K445" s="366"/>
      <c r="L445" s="366"/>
      <c r="M445" s="366"/>
      <c r="N445" s="366"/>
      <c r="O445" s="366"/>
      <c r="P445" s="366"/>
      <c r="Q445" s="366"/>
      <c r="R445" s="366"/>
      <c r="S445" s="366"/>
      <c r="T445" s="366"/>
      <c r="U445" s="366"/>
      <c r="V445" s="366"/>
      <c r="W445" s="366"/>
      <c r="X445" s="366"/>
      <c r="Y445" s="366"/>
      <c r="Z445" s="366"/>
      <c r="AA445" s="366"/>
      <c r="AB445" s="366"/>
      <c r="AC445" s="366"/>
      <c r="AD445" s="366"/>
      <c r="AE445" s="366"/>
      <c r="AF445" s="366"/>
      <c r="AG445" s="366"/>
      <c r="AH445" s="366"/>
      <c r="AI445" s="366"/>
      <c r="AJ445" s="366"/>
      <c r="AK445" s="366"/>
    </row>
    <row r="446" spans="1:37" ht="12.75">
      <c r="A446" s="366"/>
      <c r="B446" s="366"/>
      <c r="C446" s="367"/>
      <c r="D446" s="366"/>
      <c r="E446" s="366"/>
      <c r="F446" s="366"/>
      <c r="G446" s="366"/>
      <c r="H446" s="366"/>
      <c r="I446" s="366"/>
      <c r="J446" s="366"/>
      <c r="K446" s="366"/>
      <c r="L446" s="366"/>
      <c r="M446" s="366"/>
      <c r="N446" s="366"/>
      <c r="O446" s="366"/>
      <c r="P446" s="366"/>
      <c r="Q446" s="366"/>
      <c r="R446" s="366"/>
      <c r="S446" s="366"/>
      <c r="T446" s="366"/>
      <c r="U446" s="366"/>
      <c r="V446" s="366"/>
      <c r="W446" s="366"/>
      <c r="X446" s="366"/>
      <c r="Y446" s="366"/>
      <c r="Z446" s="366"/>
      <c r="AA446" s="366"/>
      <c r="AB446" s="366"/>
      <c r="AC446" s="366"/>
      <c r="AD446" s="366"/>
      <c r="AE446" s="366"/>
      <c r="AF446" s="366"/>
      <c r="AG446" s="366"/>
      <c r="AH446" s="366"/>
      <c r="AI446" s="366"/>
      <c r="AJ446" s="366"/>
      <c r="AK446" s="366"/>
    </row>
    <row r="447" spans="1:37" ht="12.75">
      <c r="A447" s="366"/>
      <c r="B447" s="366"/>
      <c r="C447" s="367"/>
      <c r="D447" s="366"/>
      <c r="E447" s="366"/>
      <c r="F447" s="366"/>
      <c r="G447" s="366"/>
      <c r="H447" s="366"/>
      <c r="I447" s="366"/>
      <c r="J447" s="366"/>
      <c r="K447" s="366"/>
      <c r="L447" s="366"/>
      <c r="M447" s="366"/>
      <c r="N447" s="366"/>
      <c r="O447" s="366"/>
      <c r="P447" s="366"/>
      <c r="Q447" s="366"/>
      <c r="R447" s="366"/>
      <c r="S447" s="366"/>
      <c r="T447" s="366"/>
      <c r="U447" s="366"/>
      <c r="V447" s="366"/>
      <c r="W447" s="366"/>
      <c r="X447" s="366"/>
      <c r="Y447" s="366"/>
      <c r="Z447" s="366"/>
      <c r="AA447" s="366"/>
      <c r="AB447" s="366"/>
      <c r="AC447" s="366"/>
      <c r="AD447" s="366"/>
      <c r="AE447" s="366"/>
      <c r="AF447" s="366"/>
      <c r="AG447" s="366"/>
      <c r="AH447" s="366"/>
      <c r="AI447" s="366"/>
      <c r="AJ447" s="366"/>
      <c r="AK447" s="366"/>
    </row>
    <row r="448" spans="1:37" ht="12.75">
      <c r="A448" s="366"/>
      <c r="B448" s="366"/>
      <c r="C448" s="367"/>
      <c r="D448" s="366"/>
      <c r="E448" s="366"/>
      <c r="F448" s="366"/>
      <c r="G448" s="366"/>
      <c r="H448" s="366"/>
      <c r="I448" s="366"/>
      <c r="J448" s="366"/>
      <c r="K448" s="366"/>
      <c r="L448" s="366"/>
      <c r="M448" s="366"/>
      <c r="N448" s="366"/>
      <c r="O448" s="366"/>
      <c r="P448" s="366"/>
      <c r="Q448" s="366"/>
      <c r="R448" s="366"/>
      <c r="S448" s="366"/>
      <c r="T448" s="366"/>
      <c r="U448" s="366"/>
      <c r="V448" s="366"/>
      <c r="W448" s="366"/>
      <c r="X448" s="366"/>
      <c r="Y448" s="366"/>
      <c r="Z448" s="366"/>
      <c r="AA448" s="366"/>
      <c r="AB448" s="366"/>
      <c r="AC448" s="366"/>
      <c r="AD448" s="366"/>
      <c r="AE448" s="366"/>
      <c r="AF448" s="366"/>
      <c r="AG448" s="366"/>
      <c r="AH448" s="366"/>
      <c r="AI448" s="366"/>
      <c r="AJ448" s="366"/>
      <c r="AK448" s="366"/>
    </row>
    <row r="449" spans="1:37" ht="12.75">
      <c r="A449" s="366"/>
      <c r="B449" s="366"/>
      <c r="C449" s="367"/>
      <c r="D449" s="366"/>
      <c r="E449" s="366"/>
      <c r="F449" s="366"/>
      <c r="G449" s="366"/>
      <c r="H449" s="366"/>
      <c r="I449" s="366"/>
      <c r="J449" s="366"/>
      <c r="K449" s="366"/>
      <c r="L449" s="366"/>
      <c r="M449" s="366"/>
      <c r="N449" s="366"/>
      <c r="O449" s="366"/>
      <c r="P449" s="366"/>
      <c r="Q449" s="366"/>
      <c r="R449" s="366"/>
      <c r="S449" s="366"/>
      <c r="T449" s="366"/>
      <c r="U449" s="366"/>
      <c r="V449" s="366"/>
      <c r="W449" s="366"/>
      <c r="X449" s="366"/>
      <c r="Y449" s="366"/>
      <c r="Z449" s="366"/>
      <c r="AA449" s="366"/>
      <c r="AB449" s="366"/>
      <c r="AC449" s="366"/>
      <c r="AD449" s="366"/>
      <c r="AE449" s="366"/>
      <c r="AF449" s="366"/>
      <c r="AG449" s="366"/>
      <c r="AH449" s="366"/>
      <c r="AI449" s="366"/>
      <c r="AJ449" s="366"/>
      <c r="AK449" s="366"/>
    </row>
    <row r="450" spans="1:37" ht="12.75">
      <c r="A450" s="366"/>
      <c r="B450" s="366"/>
      <c r="C450" s="367"/>
      <c r="D450" s="366"/>
      <c r="E450" s="366"/>
      <c r="F450" s="366"/>
      <c r="G450" s="366"/>
      <c r="H450" s="366"/>
      <c r="I450" s="366"/>
      <c r="J450" s="366"/>
      <c r="K450" s="366"/>
      <c r="L450" s="366"/>
      <c r="M450" s="366"/>
      <c r="N450" s="366"/>
      <c r="O450" s="366"/>
      <c r="P450" s="366"/>
      <c r="Q450" s="366"/>
      <c r="R450" s="366"/>
      <c r="S450" s="366"/>
      <c r="T450" s="366"/>
      <c r="U450" s="366"/>
      <c r="V450" s="366"/>
      <c r="W450" s="366"/>
      <c r="X450" s="366"/>
      <c r="Y450" s="366"/>
      <c r="Z450" s="366"/>
      <c r="AA450" s="366"/>
      <c r="AB450" s="366"/>
      <c r="AC450" s="366"/>
      <c r="AD450" s="366"/>
      <c r="AE450" s="366"/>
      <c r="AF450" s="366"/>
      <c r="AG450" s="366"/>
      <c r="AH450" s="366"/>
      <c r="AI450" s="366"/>
      <c r="AJ450" s="366"/>
      <c r="AK450" s="366"/>
    </row>
    <row r="451" spans="1:37" ht="12.75">
      <c r="A451" s="366"/>
      <c r="B451" s="366"/>
      <c r="C451" s="367"/>
      <c r="D451" s="366"/>
      <c r="E451" s="366"/>
      <c r="F451" s="366"/>
      <c r="G451" s="366"/>
      <c r="H451" s="366"/>
      <c r="I451" s="366"/>
      <c r="J451" s="366"/>
      <c r="K451" s="366"/>
      <c r="L451" s="366"/>
      <c r="M451" s="366"/>
      <c r="N451" s="366"/>
      <c r="O451" s="366"/>
      <c r="P451" s="366"/>
      <c r="Q451" s="366"/>
      <c r="R451" s="366"/>
      <c r="S451" s="366"/>
      <c r="T451" s="366"/>
      <c r="U451" s="366"/>
      <c r="V451" s="366"/>
      <c r="W451" s="366"/>
      <c r="X451" s="366"/>
      <c r="Y451" s="366"/>
      <c r="Z451" s="366"/>
      <c r="AA451" s="366"/>
      <c r="AB451" s="366"/>
      <c r="AC451" s="366"/>
      <c r="AD451" s="366"/>
      <c r="AE451" s="366"/>
      <c r="AF451" s="366"/>
      <c r="AG451" s="366"/>
      <c r="AH451" s="366"/>
      <c r="AI451" s="366"/>
      <c r="AJ451" s="366"/>
      <c r="AK451" s="366"/>
    </row>
    <row r="452" spans="1:37" ht="12.75">
      <c r="A452" s="366"/>
      <c r="B452" s="366"/>
      <c r="C452" s="367"/>
      <c r="D452" s="366"/>
      <c r="E452" s="366"/>
      <c r="F452" s="366"/>
      <c r="G452" s="366"/>
      <c r="H452" s="366"/>
      <c r="I452" s="366"/>
      <c r="J452" s="366"/>
      <c r="K452" s="366"/>
      <c r="L452" s="366"/>
      <c r="M452" s="366"/>
      <c r="N452" s="366"/>
      <c r="O452" s="366"/>
      <c r="P452" s="366"/>
      <c r="Q452" s="366"/>
      <c r="R452" s="366"/>
      <c r="S452" s="366"/>
      <c r="T452" s="366"/>
      <c r="U452" s="366"/>
      <c r="V452" s="366"/>
      <c r="W452" s="366"/>
      <c r="X452" s="366"/>
      <c r="Y452" s="366"/>
      <c r="Z452" s="366"/>
      <c r="AA452" s="366"/>
      <c r="AB452" s="366"/>
      <c r="AC452" s="366"/>
      <c r="AD452" s="366"/>
      <c r="AE452" s="366"/>
      <c r="AF452" s="366"/>
      <c r="AG452" s="366"/>
      <c r="AH452" s="366"/>
      <c r="AI452" s="366"/>
      <c r="AJ452" s="366"/>
      <c r="AK452" s="366"/>
    </row>
    <row r="453" spans="1:37" ht="12.75">
      <c r="A453" s="366"/>
      <c r="B453" s="366"/>
      <c r="C453" s="367"/>
      <c r="D453" s="366"/>
      <c r="E453" s="366"/>
      <c r="F453" s="366"/>
      <c r="G453" s="366"/>
      <c r="H453" s="366"/>
      <c r="I453" s="366"/>
      <c r="J453" s="366"/>
      <c r="K453" s="366"/>
      <c r="L453" s="366"/>
      <c r="M453" s="366"/>
      <c r="N453" s="366"/>
      <c r="O453" s="366"/>
      <c r="P453" s="366"/>
      <c r="Q453" s="366"/>
      <c r="R453" s="366"/>
      <c r="S453" s="366"/>
      <c r="T453" s="366"/>
      <c r="U453" s="366"/>
      <c r="V453" s="366"/>
      <c r="W453" s="366"/>
      <c r="X453" s="366"/>
      <c r="Y453" s="366"/>
      <c r="Z453" s="366"/>
      <c r="AA453" s="366"/>
      <c r="AB453" s="366"/>
      <c r="AC453" s="366"/>
      <c r="AD453" s="366"/>
      <c r="AE453" s="366"/>
      <c r="AF453" s="366"/>
      <c r="AG453" s="366"/>
      <c r="AH453" s="366"/>
      <c r="AI453" s="366"/>
      <c r="AJ453" s="366"/>
      <c r="AK453" s="366"/>
    </row>
    <row r="454" spans="1:37" ht="12.75">
      <c r="A454" s="366"/>
      <c r="B454" s="366"/>
      <c r="C454" s="367"/>
      <c r="D454" s="366"/>
      <c r="E454" s="366"/>
      <c r="F454" s="366"/>
      <c r="G454" s="366"/>
      <c r="H454" s="366"/>
      <c r="I454" s="366"/>
      <c r="J454" s="366"/>
      <c r="K454" s="366"/>
      <c r="L454" s="366"/>
      <c r="M454" s="366"/>
      <c r="N454" s="366"/>
      <c r="O454" s="366"/>
      <c r="P454" s="366"/>
      <c r="Q454" s="366"/>
      <c r="R454" s="366"/>
      <c r="S454" s="366"/>
      <c r="T454" s="366"/>
      <c r="U454" s="366"/>
      <c r="V454" s="366"/>
      <c r="W454" s="366"/>
      <c r="X454" s="366"/>
      <c r="Y454" s="366"/>
      <c r="Z454" s="366"/>
      <c r="AA454" s="366"/>
      <c r="AB454" s="366"/>
      <c r="AC454" s="366"/>
      <c r="AD454" s="366"/>
      <c r="AE454" s="366"/>
      <c r="AF454" s="366"/>
      <c r="AG454" s="366"/>
      <c r="AH454" s="366"/>
      <c r="AI454" s="366"/>
      <c r="AJ454" s="366"/>
      <c r="AK454" s="366"/>
    </row>
    <row r="455" spans="1:37" ht="12.75">
      <c r="A455" s="366"/>
      <c r="B455" s="366"/>
      <c r="C455" s="367"/>
      <c r="D455" s="366"/>
      <c r="E455" s="366"/>
      <c r="F455" s="366"/>
      <c r="G455" s="366"/>
      <c r="H455" s="366"/>
      <c r="I455" s="366"/>
      <c r="J455" s="366"/>
      <c r="K455" s="366"/>
      <c r="L455" s="366"/>
      <c r="M455" s="366"/>
      <c r="N455" s="366"/>
      <c r="O455" s="366"/>
      <c r="P455" s="366"/>
      <c r="Q455" s="366"/>
      <c r="R455" s="366"/>
      <c r="S455" s="366"/>
      <c r="T455" s="366"/>
      <c r="U455" s="366"/>
      <c r="V455" s="366"/>
      <c r="W455" s="366"/>
      <c r="X455" s="366"/>
      <c r="Y455" s="366"/>
      <c r="Z455" s="366"/>
      <c r="AA455" s="366"/>
      <c r="AB455" s="366"/>
      <c r="AC455" s="366"/>
      <c r="AD455" s="366"/>
      <c r="AE455" s="366"/>
      <c r="AF455" s="366"/>
      <c r="AG455" s="366"/>
      <c r="AH455" s="366"/>
      <c r="AI455" s="366"/>
      <c r="AJ455" s="366"/>
      <c r="AK455" s="366"/>
    </row>
    <row r="456" spans="1:37" ht="12.75">
      <c r="A456" s="366"/>
      <c r="B456" s="366"/>
      <c r="C456" s="367"/>
      <c r="D456" s="366"/>
      <c r="E456" s="366"/>
      <c r="F456" s="366"/>
      <c r="G456" s="366"/>
      <c r="H456" s="366"/>
      <c r="I456" s="366"/>
      <c r="J456" s="366"/>
      <c r="K456" s="366"/>
      <c r="L456" s="366"/>
      <c r="M456" s="366"/>
      <c r="N456" s="366"/>
      <c r="O456" s="366"/>
      <c r="P456" s="366"/>
      <c r="Q456" s="366"/>
      <c r="R456" s="366"/>
      <c r="S456" s="366"/>
      <c r="T456" s="366"/>
      <c r="U456" s="366"/>
      <c r="V456" s="366"/>
      <c r="W456" s="366"/>
      <c r="X456" s="366"/>
      <c r="Y456" s="366"/>
      <c r="Z456" s="366"/>
      <c r="AA456" s="366"/>
      <c r="AB456" s="366"/>
      <c r="AC456" s="366"/>
      <c r="AD456" s="366"/>
      <c r="AE456" s="366"/>
      <c r="AF456" s="366"/>
      <c r="AG456" s="366"/>
      <c r="AH456" s="366"/>
      <c r="AI456" s="366"/>
      <c r="AJ456" s="366"/>
      <c r="AK456" s="366"/>
    </row>
    <row r="457" spans="1:37" ht="12.75">
      <c r="A457" s="366"/>
      <c r="B457" s="366"/>
      <c r="C457" s="367"/>
      <c r="D457" s="366"/>
      <c r="E457" s="366"/>
      <c r="F457" s="366"/>
      <c r="G457" s="366"/>
      <c r="H457" s="366"/>
      <c r="I457" s="366"/>
      <c r="J457" s="366"/>
      <c r="K457" s="366"/>
      <c r="L457" s="366"/>
      <c r="M457" s="366"/>
      <c r="N457" s="366"/>
      <c r="O457" s="366"/>
      <c r="P457" s="366"/>
      <c r="Q457" s="366"/>
      <c r="R457" s="366"/>
      <c r="S457" s="366"/>
      <c r="T457" s="366"/>
      <c r="U457" s="366"/>
      <c r="V457" s="366"/>
      <c r="W457" s="366"/>
      <c r="X457" s="366"/>
      <c r="Y457" s="366"/>
      <c r="Z457" s="366"/>
      <c r="AA457" s="366"/>
      <c r="AB457" s="366"/>
      <c r="AC457" s="366"/>
      <c r="AD457" s="366"/>
      <c r="AE457" s="366"/>
      <c r="AF457" s="366"/>
      <c r="AG457" s="366"/>
      <c r="AH457" s="366"/>
      <c r="AI457" s="366"/>
      <c r="AJ457" s="366"/>
      <c r="AK457" s="366"/>
    </row>
    <row r="458" spans="1:37" ht="12.75">
      <c r="A458" s="366"/>
      <c r="B458" s="366"/>
      <c r="C458" s="367"/>
      <c r="D458" s="366"/>
      <c r="E458" s="366"/>
      <c r="F458" s="366"/>
      <c r="G458" s="366"/>
      <c r="H458" s="366"/>
      <c r="I458" s="366"/>
      <c r="J458" s="366"/>
      <c r="K458" s="366"/>
      <c r="L458" s="366"/>
      <c r="M458" s="366"/>
      <c r="N458" s="366"/>
      <c r="O458" s="366"/>
      <c r="P458" s="366"/>
      <c r="Q458" s="366"/>
      <c r="R458" s="366"/>
      <c r="S458" s="366"/>
      <c r="T458" s="366"/>
      <c r="U458" s="366"/>
      <c r="V458" s="366"/>
      <c r="W458" s="366"/>
      <c r="X458" s="366"/>
      <c r="Y458" s="366"/>
      <c r="Z458" s="366"/>
      <c r="AA458" s="366"/>
      <c r="AB458" s="366"/>
      <c r="AC458" s="366"/>
      <c r="AD458" s="366"/>
      <c r="AE458" s="366"/>
      <c r="AF458" s="366"/>
      <c r="AG458" s="366"/>
      <c r="AH458" s="366"/>
      <c r="AI458" s="366"/>
      <c r="AJ458" s="366"/>
      <c r="AK458" s="366"/>
    </row>
    <row r="459" spans="1:37" ht="12.75">
      <c r="A459" s="366"/>
      <c r="B459" s="366"/>
      <c r="C459" s="367"/>
      <c r="D459" s="366"/>
      <c r="E459" s="366"/>
      <c r="F459" s="366"/>
      <c r="G459" s="366"/>
      <c r="H459" s="366"/>
      <c r="I459" s="366"/>
      <c r="J459" s="366"/>
      <c r="K459" s="366"/>
      <c r="L459" s="366"/>
      <c r="M459" s="366"/>
      <c r="N459" s="366"/>
      <c r="O459" s="366"/>
      <c r="P459" s="366"/>
      <c r="Q459" s="366"/>
      <c r="R459" s="366"/>
      <c r="S459" s="366"/>
      <c r="T459" s="366"/>
      <c r="U459" s="366"/>
      <c r="V459" s="366"/>
      <c r="W459" s="366"/>
      <c r="X459" s="366"/>
      <c r="Y459" s="366"/>
      <c r="Z459" s="366"/>
      <c r="AA459" s="366"/>
      <c r="AB459" s="366"/>
      <c r="AC459" s="366"/>
      <c r="AD459" s="366"/>
      <c r="AE459" s="366"/>
      <c r="AF459" s="366"/>
      <c r="AG459" s="366"/>
      <c r="AH459" s="366"/>
      <c r="AI459" s="366"/>
      <c r="AJ459" s="366"/>
      <c r="AK459" s="366"/>
    </row>
    <row r="460" spans="1:37" ht="12.75">
      <c r="A460" s="366"/>
      <c r="B460" s="366"/>
      <c r="C460" s="367"/>
      <c r="D460" s="366"/>
      <c r="E460" s="366"/>
      <c r="F460" s="366"/>
      <c r="G460" s="366"/>
      <c r="H460" s="366"/>
      <c r="I460" s="366"/>
      <c r="J460" s="366"/>
      <c r="K460" s="366"/>
      <c r="L460" s="366"/>
      <c r="M460" s="366"/>
      <c r="N460" s="366"/>
      <c r="O460" s="366"/>
      <c r="P460" s="366"/>
      <c r="Q460" s="366"/>
      <c r="R460" s="366"/>
      <c r="S460" s="366"/>
      <c r="T460" s="366"/>
      <c r="U460" s="366"/>
      <c r="V460" s="366"/>
      <c r="W460" s="366"/>
      <c r="X460" s="366"/>
      <c r="Y460" s="366"/>
      <c r="Z460" s="366"/>
      <c r="AA460" s="366"/>
      <c r="AB460" s="366"/>
      <c r="AC460" s="366"/>
      <c r="AD460" s="366"/>
      <c r="AE460" s="366"/>
      <c r="AF460" s="366"/>
      <c r="AG460" s="366"/>
      <c r="AH460" s="366"/>
      <c r="AI460" s="366"/>
      <c r="AJ460" s="366"/>
      <c r="AK460" s="366"/>
    </row>
    <row r="461" spans="1:37" ht="12.75">
      <c r="A461" s="366"/>
      <c r="B461" s="366"/>
      <c r="C461" s="367"/>
      <c r="D461" s="366"/>
      <c r="E461" s="366"/>
      <c r="F461" s="366"/>
      <c r="G461" s="366"/>
      <c r="H461" s="366"/>
      <c r="I461" s="366"/>
      <c r="J461" s="366"/>
      <c r="K461" s="366"/>
      <c r="L461" s="366"/>
      <c r="M461" s="366"/>
      <c r="N461" s="366"/>
      <c r="O461" s="366"/>
      <c r="P461" s="366"/>
      <c r="Q461" s="366"/>
      <c r="R461" s="366"/>
      <c r="S461" s="366"/>
      <c r="T461" s="366"/>
      <c r="U461" s="366"/>
      <c r="V461" s="366"/>
      <c r="W461" s="366"/>
      <c r="X461" s="366"/>
      <c r="Y461" s="366"/>
      <c r="Z461" s="366"/>
      <c r="AA461" s="366"/>
      <c r="AB461" s="366"/>
      <c r="AC461" s="366"/>
      <c r="AD461" s="366"/>
      <c r="AE461" s="366"/>
      <c r="AF461" s="366"/>
      <c r="AG461" s="366"/>
      <c r="AH461" s="366"/>
      <c r="AI461" s="366"/>
      <c r="AJ461" s="366"/>
      <c r="AK461" s="366"/>
    </row>
    <row r="462" spans="1:37" ht="12.75">
      <c r="A462" s="366"/>
      <c r="B462" s="366"/>
      <c r="C462" s="367"/>
      <c r="D462" s="366"/>
      <c r="E462" s="366"/>
      <c r="F462" s="366"/>
      <c r="G462" s="366"/>
      <c r="H462" s="366"/>
      <c r="I462" s="366"/>
      <c r="J462" s="366"/>
      <c r="K462" s="366"/>
      <c r="L462" s="366"/>
      <c r="M462" s="366"/>
      <c r="N462" s="366"/>
      <c r="O462" s="366"/>
      <c r="P462" s="366"/>
      <c r="Q462" s="366"/>
      <c r="R462" s="366"/>
      <c r="S462" s="366"/>
      <c r="T462" s="366"/>
      <c r="U462" s="366"/>
      <c r="V462" s="366"/>
      <c r="W462" s="366"/>
      <c r="X462" s="366"/>
      <c r="Y462" s="366"/>
      <c r="Z462" s="366"/>
      <c r="AA462" s="366"/>
      <c r="AB462" s="366"/>
      <c r="AC462" s="366"/>
      <c r="AD462" s="366"/>
      <c r="AE462" s="366"/>
      <c r="AF462" s="366"/>
      <c r="AG462" s="366"/>
      <c r="AH462" s="366"/>
      <c r="AI462" s="366"/>
      <c r="AJ462" s="366"/>
      <c r="AK462" s="366"/>
    </row>
    <row r="463" spans="1:37" ht="12.75">
      <c r="A463" s="366"/>
      <c r="B463" s="366"/>
      <c r="C463" s="367"/>
      <c r="D463" s="366"/>
      <c r="E463" s="366"/>
      <c r="F463" s="366"/>
      <c r="G463" s="366"/>
      <c r="H463" s="366"/>
      <c r="I463" s="366"/>
      <c r="J463" s="366"/>
      <c r="K463" s="366"/>
      <c r="L463" s="366"/>
      <c r="M463" s="366"/>
      <c r="N463" s="366"/>
      <c r="O463" s="366"/>
      <c r="P463" s="366"/>
      <c r="Q463" s="366"/>
      <c r="R463" s="366"/>
      <c r="S463" s="366"/>
      <c r="T463" s="366"/>
      <c r="U463" s="366"/>
      <c r="V463" s="366"/>
      <c r="W463" s="366"/>
      <c r="X463" s="366"/>
      <c r="Y463" s="366"/>
      <c r="Z463" s="366"/>
      <c r="AA463" s="366"/>
      <c r="AB463" s="366"/>
      <c r="AC463" s="366"/>
      <c r="AD463" s="366"/>
      <c r="AE463" s="366"/>
      <c r="AF463" s="366"/>
      <c r="AG463" s="366"/>
      <c r="AH463" s="366"/>
      <c r="AI463" s="366"/>
      <c r="AJ463" s="366"/>
      <c r="AK463" s="366"/>
    </row>
    <row r="464" spans="1:37" ht="12.75">
      <c r="A464" s="366"/>
      <c r="B464" s="366"/>
      <c r="C464" s="367"/>
      <c r="D464" s="366"/>
      <c r="E464" s="366"/>
      <c r="F464" s="366"/>
      <c r="G464" s="366"/>
      <c r="H464" s="366"/>
      <c r="I464" s="366"/>
      <c r="J464" s="366"/>
      <c r="K464" s="366"/>
      <c r="L464" s="366"/>
      <c r="M464" s="366"/>
      <c r="N464" s="366"/>
      <c r="O464" s="366"/>
      <c r="P464" s="366"/>
      <c r="Q464" s="366"/>
      <c r="R464" s="366"/>
      <c r="S464" s="366"/>
      <c r="T464" s="366"/>
      <c r="U464" s="366"/>
      <c r="V464" s="366"/>
      <c r="W464" s="366"/>
      <c r="X464" s="366"/>
      <c r="Y464" s="366"/>
      <c r="Z464" s="366"/>
      <c r="AA464" s="366"/>
      <c r="AB464" s="366"/>
      <c r="AC464" s="366"/>
      <c r="AD464" s="366"/>
      <c r="AE464" s="366"/>
      <c r="AF464" s="366"/>
      <c r="AG464" s="366"/>
      <c r="AH464" s="366"/>
      <c r="AI464" s="366"/>
      <c r="AJ464" s="366"/>
      <c r="AK464" s="366"/>
    </row>
    <row r="465" spans="1:37" ht="12.75">
      <c r="A465" s="366"/>
      <c r="B465" s="366"/>
      <c r="C465" s="367"/>
      <c r="D465" s="366"/>
      <c r="E465" s="366"/>
      <c r="F465" s="366"/>
      <c r="G465" s="366"/>
      <c r="H465" s="366"/>
      <c r="I465" s="366"/>
      <c r="J465" s="366"/>
      <c r="K465" s="366"/>
      <c r="L465" s="366"/>
      <c r="M465" s="366"/>
      <c r="N465" s="366"/>
      <c r="O465" s="366"/>
      <c r="P465" s="366"/>
      <c r="Q465" s="366"/>
      <c r="R465" s="366"/>
      <c r="S465" s="366"/>
      <c r="T465" s="366"/>
      <c r="U465" s="366"/>
      <c r="V465" s="366"/>
      <c r="W465" s="366"/>
      <c r="X465" s="366"/>
      <c r="Y465" s="366"/>
      <c r="Z465" s="366"/>
      <c r="AA465" s="366"/>
      <c r="AB465" s="366"/>
      <c r="AC465" s="366"/>
      <c r="AD465" s="366"/>
      <c r="AE465" s="366"/>
      <c r="AF465" s="366"/>
      <c r="AG465" s="366"/>
      <c r="AH465" s="366"/>
      <c r="AI465" s="366"/>
      <c r="AJ465" s="366"/>
      <c r="AK465" s="366"/>
    </row>
    <row r="466" spans="1:37" ht="12.75">
      <c r="A466" s="366"/>
      <c r="B466" s="366"/>
      <c r="C466" s="367"/>
      <c r="D466" s="366"/>
      <c r="E466" s="366"/>
      <c r="F466" s="366"/>
      <c r="G466" s="366"/>
      <c r="H466" s="366"/>
      <c r="I466" s="366"/>
      <c r="J466" s="366"/>
      <c r="K466" s="366"/>
      <c r="L466" s="366"/>
      <c r="M466" s="366"/>
      <c r="N466" s="366"/>
      <c r="O466" s="366"/>
      <c r="P466" s="366"/>
      <c r="Q466" s="366"/>
      <c r="R466" s="366"/>
      <c r="S466" s="366"/>
      <c r="T466" s="366"/>
      <c r="U466" s="366"/>
      <c r="V466" s="366"/>
      <c r="W466" s="366"/>
      <c r="X466" s="366"/>
      <c r="Y466" s="366"/>
      <c r="Z466" s="366"/>
      <c r="AA466" s="366"/>
      <c r="AB466" s="366"/>
      <c r="AC466" s="366"/>
      <c r="AD466" s="366"/>
      <c r="AE466" s="366"/>
      <c r="AF466" s="366"/>
      <c r="AG466" s="366"/>
      <c r="AH466" s="366"/>
      <c r="AI466" s="366"/>
      <c r="AJ466" s="366"/>
      <c r="AK466" s="366"/>
    </row>
    <row r="467" spans="1:37" ht="12.75">
      <c r="A467" s="366"/>
      <c r="B467" s="366"/>
      <c r="C467" s="367"/>
      <c r="D467" s="366"/>
      <c r="E467" s="366"/>
      <c r="F467" s="366"/>
      <c r="G467" s="366"/>
      <c r="H467" s="366"/>
      <c r="I467" s="366"/>
      <c r="J467" s="366"/>
      <c r="K467" s="366"/>
      <c r="L467" s="366"/>
      <c r="M467" s="366"/>
      <c r="N467" s="366"/>
      <c r="O467" s="366"/>
      <c r="P467" s="366"/>
      <c r="Q467" s="366"/>
      <c r="R467" s="366"/>
      <c r="S467" s="366"/>
      <c r="T467" s="366"/>
      <c r="U467" s="366"/>
      <c r="V467" s="366"/>
      <c r="W467" s="366"/>
      <c r="X467" s="366"/>
      <c r="Y467" s="366"/>
      <c r="Z467" s="366"/>
      <c r="AA467" s="366"/>
      <c r="AB467" s="366"/>
      <c r="AC467" s="366"/>
      <c r="AD467" s="366"/>
      <c r="AE467" s="366"/>
      <c r="AF467" s="366"/>
      <c r="AG467" s="366"/>
      <c r="AH467" s="366"/>
      <c r="AI467" s="366"/>
      <c r="AJ467" s="366"/>
      <c r="AK467" s="366"/>
    </row>
    <row r="468" spans="1:37" ht="12.75">
      <c r="A468" s="366"/>
      <c r="B468" s="366"/>
      <c r="C468" s="367"/>
      <c r="D468" s="366"/>
      <c r="E468" s="366"/>
      <c r="F468" s="366"/>
      <c r="G468" s="366"/>
      <c r="H468" s="366"/>
      <c r="I468" s="366"/>
      <c r="J468" s="366"/>
      <c r="K468" s="366"/>
      <c r="L468" s="366"/>
      <c r="M468" s="366"/>
      <c r="N468" s="366"/>
      <c r="O468" s="366"/>
      <c r="P468" s="366"/>
      <c r="Q468" s="366"/>
      <c r="R468" s="366"/>
      <c r="S468" s="366"/>
      <c r="T468" s="366"/>
      <c r="U468" s="366"/>
      <c r="V468" s="366"/>
      <c r="W468" s="366"/>
      <c r="X468" s="366"/>
      <c r="Y468" s="366"/>
      <c r="Z468" s="366"/>
      <c r="AA468" s="366"/>
      <c r="AB468" s="366"/>
      <c r="AC468" s="366"/>
      <c r="AD468" s="366"/>
      <c r="AE468" s="366"/>
      <c r="AF468" s="366"/>
      <c r="AG468" s="366"/>
      <c r="AH468" s="366"/>
      <c r="AI468" s="366"/>
      <c r="AJ468" s="366"/>
      <c r="AK468" s="366"/>
    </row>
    <row r="469" spans="1:37" ht="12.75">
      <c r="A469" s="366"/>
      <c r="B469" s="366"/>
      <c r="C469" s="367"/>
      <c r="D469" s="366"/>
      <c r="E469" s="366"/>
      <c r="F469" s="366"/>
      <c r="G469" s="366"/>
      <c r="H469" s="366"/>
      <c r="I469" s="366"/>
      <c r="J469" s="366"/>
      <c r="K469" s="366"/>
      <c r="L469" s="366"/>
      <c r="M469" s="366"/>
      <c r="N469" s="366"/>
      <c r="O469" s="366"/>
      <c r="P469" s="366"/>
      <c r="Q469" s="366"/>
      <c r="R469" s="366"/>
      <c r="S469" s="366"/>
      <c r="T469" s="366"/>
      <c r="U469" s="366"/>
      <c r="V469" s="366"/>
      <c r="W469" s="366"/>
      <c r="X469" s="366"/>
      <c r="Y469" s="366"/>
      <c r="Z469" s="366"/>
      <c r="AA469" s="366"/>
      <c r="AB469" s="366"/>
      <c r="AC469" s="366"/>
      <c r="AD469" s="366"/>
      <c r="AE469" s="366"/>
      <c r="AF469" s="366"/>
      <c r="AG469" s="366"/>
      <c r="AH469" s="366"/>
      <c r="AI469" s="366"/>
      <c r="AJ469" s="366"/>
      <c r="AK469" s="366"/>
    </row>
    <row r="470" spans="1:37" ht="12.75">
      <c r="A470" s="366"/>
      <c r="B470" s="366"/>
      <c r="C470" s="367"/>
      <c r="D470" s="366"/>
      <c r="E470" s="366"/>
      <c r="F470" s="366"/>
      <c r="G470" s="366"/>
      <c r="H470" s="366"/>
      <c r="I470" s="366"/>
      <c r="J470" s="366"/>
      <c r="K470" s="366"/>
      <c r="L470" s="366"/>
      <c r="M470" s="366"/>
      <c r="N470" s="366"/>
      <c r="O470" s="366"/>
      <c r="P470" s="366"/>
      <c r="Q470" s="366"/>
      <c r="R470" s="366"/>
      <c r="S470" s="366"/>
      <c r="T470" s="366"/>
      <c r="U470" s="366"/>
      <c r="V470" s="366"/>
      <c r="W470" s="366"/>
      <c r="X470" s="366"/>
      <c r="Y470" s="366"/>
      <c r="Z470" s="366"/>
      <c r="AA470" s="366"/>
      <c r="AB470" s="366"/>
      <c r="AC470" s="366"/>
      <c r="AD470" s="366"/>
      <c r="AE470" s="366"/>
      <c r="AF470" s="366"/>
      <c r="AG470" s="366"/>
      <c r="AH470" s="366"/>
      <c r="AI470" s="366"/>
      <c r="AJ470" s="366"/>
      <c r="AK470" s="366"/>
    </row>
    <row r="471" spans="1:37" ht="12.75">
      <c r="A471" s="366"/>
      <c r="B471" s="366"/>
      <c r="C471" s="367"/>
      <c r="D471" s="366"/>
      <c r="E471" s="366"/>
      <c r="F471" s="366"/>
      <c r="G471" s="366"/>
      <c r="H471" s="366"/>
      <c r="I471" s="366"/>
      <c r="J471" s="366"/>
      <c r="K471" s="366"/>
      <c r="L471" s="366"/>
      <c r="M471" s="366"/>
      <c r="N471" s="366"/>
      <c r="O471" s="366"/>
      <c r="P471" s="366"/>
      <c r="Q471" s="366"/>
      <c r="R471" s="366"/>
      <c r="S471" s="366"/>
      <c r="T471" s="366"/>
      <c r="U471" s="366"/>
      <c r="V471" s="366"/>
      <c r="W471" s="366"/>
      <c r="X471" s="366"/>
      <c r="Y471" s="366"/>
      <c r="Z471" s="366"/>
      <c r="AA471" s="366"/>
      <c r="AB471" s="366"/>
      <c r="AC471" s="366"/>
      <c r="AD471" s="366"/>
      <c r="AE471" s="366"/>
      <c r="AF471" s="366"/>
      <c r="AG471" s="366"/>
      <c r="AH471" s="366"/>
      <c r="AI471" s="366"/>
      <c r="AJ471" s="366"/>
      <c r="AK471" s="366"/>
    </row>
    <row r="472" spans="1:37" ht="12.75">
      <c r="A472" s="366"/>
      <c r="B472" s="366"/>
      <c r="C472" s="367"/>
      <c r="D472" s="366"/>
      <c r="E472" s="366"/>
      <c r="F472" s="366"/>
      <c r="G472" s="366"/>
      <c r="H472" s="366"/>
      <c r="I472" s="366"/>
      <c r="J472" s="366"/>
      <c r="K472" s="366"/>
      <c r="L472" s="366"/>
      <c r="M472" s="366"/>
      <c r="N472" s="366"/>
      <c r="O472" s="366"/>
      <c r="P472" s="366"/>
      <c r="Q472" s="366"/>
      <c r="R472" s="366"/>
      <c r="S472" s="366"/>
      <c r="T472" s="366"/>
      <c r="U472" s="366"/>
      <c r="V472" s="366"/>
      <c r="W472" s="366"/>
      <c r="X472" s="366"/>
      <c r="Y472" s="366"/>
      <c r="Z472" s="366"/>
      <c r="AA472" s="366"/>
      <c r="AB472" s="366"/>
      <c r="AC472" s="366"/>
      <c r="AD472" s="366"/>
      <c r="AE472" s="366"/>
      <c r="AF472" s="366"/>
      <c r="AG472" s="366"/>
      <c r="AH472" s="366"/>
      <c r="AI472" s="366"/>
      <c r="AJ472" s="366"/>
      <c r="AK472" s="366"/>
    </row>
    <row r="473" spans="1:37" ht="12.75">
      <c r="A473" s="366"/>
      <c r="B473" s="366"/>
      <c r="C473" s="367"/>
      <c r="D473" s="366"/>
      <c r="E473" s="366"/>
      <c r="F473" s="366"/>
      <c r="G473" s="366"/>
      <c r="H473" s="366"/>
      <c r="I473" s="366"/>
      <c r="J473" s="366"/>
      <c r="K473" s="366"/>
      <c r="L473" s="366"/>
      <c r="M473" s="366"/>
      <c r="N473" s="366"/>
      <c r="O473" s="366"/>
      <c r="P473" s="366"/>
      <c r="Q473" s="366"/>
      <c r="R473" s="366"/>
      <c r="S473" s="366"/>
      <c r="T473" s="366"/>
      <c r="U473" s="366"/>
      <c r="V473" s="366"/>
      <c r="W473" s="366"/>
      <c r="X473" s="366"/>
      <c r="Y473" s="366"/>
      <c r="Z473" s="366"/>
      <c r="AA473" s="366"/>
      <c r="AB473" s="366"/>
      <c r="AC473" s="366"/>
      <c r="AD473" s="366"/>
      <c r="AE473" s="366"/>
      <c r="AF473" s="366"/>
      <c r="AG473" s="366"/>
      <c r="AH473" s="366"/>
      <c r="AI473" s="366"/>
      <c r="AJ473" s="366"/>
      <c r="AK473" s="366"/>
    </row>
    <row r="474" spans="1:37" ht="12.75">
      <c r="A474" s="366"/>
      <c r="B474" s="366"/>
      <c r="C474" s="367"/>
      <c r="D474" s="366"/>
      <c r="E474" s="366"/>
      <c r="F474" s="366"/>
      <c r="G474" s="366"/>
      <c r="H474" s="366"/>
      <c r="I474" s="366"/>
      <c r="J474" s="366"/>
      <c r="K474" s="366"/>
      <c r="L474" s="366"/>
      <c r="M474" s="366"/>
      <c r="N474" s="366"/>
      <c r="O474" s="366"/>
      <c r="P474" s="366"/>
      <c r="Q474" s="366"/>
      <c r="R474" s="366"/>
      <c r="S474" s="366"/>
      <c r="T474" s="366"/>
      <c r="U474" s="366"/>
      <c r="V474" s="366"/>
      <c r="W474" s="366"/>
      <c r="X474" s="366"/>
      <c r="Y474" s="366"/>
      <c r="Z474" s="366"/>
      <c r="AA474" s="366"/>
      <c r="AB474" s="366"/>
      <c r="AC474" s="366"/>
      <c r="AD474" s="366"/>
      <c r="AE474" s="366"/>
      <c r="AF474" s="366"/>
      <c r="AG474" s="366"/>
      <c r="AH474" s="366"/>
      <c r="AI474" s="366"/>
      <c r="AJ474" s="366"/>
      <c r="AK474" s="366"/>
    </row>
    <row r="475" spans="1:37" ht="12.75">
      <c r="A475" s="366"/>
      <c r="B475" s="366"/>
      <c r="C475" s="367"/>
      <c r="D475" s="366"/>
      <c r="E475" s="366"/>
      <c r="F475" s="366"/>
      <c r="G475" s="366"/>
      <c r="H475" s="366"/>
      <c r="I475" s="366"/>
      <c r="J475" s="366"/>
      <c r="K475" s="366"/>
      <c r="L475" s="366"/>
      <c r="M475" s="366"/>
      <c r="N475" s="366"/>
      <c r="O475" s="366"/>
      <c r="P475" s="366"/>
      <c r="Q475" s="366"/>
      <c r="R475" s="366"/>
      <c r="S475" s="366"/>
      <c r="T475" s="366"/>
      <c r="U475" s="366"/>
      <c r="V475" s="366"/>
      <c r="W475" s="366"/>
      <c r="X475" s="366"/>
      <c r="Y475" s="366"/>
      <c r="Z475" s="366"/>
      <c r="AA475" s="366"/>
      <c r="AB475" s="366"/>
      <c r="AC475" s="366"/>
      <c r="AD475" s="366"/>
      <c r="AE475" s="366"/>
      <c r="AF475" s="366"/>
      <c r="AG475" s="366"/>
      <c r="AH475" s="366"/>
      <c r="AI475" s="366"/>
      <c r="AJ475" s="366"/>
      <c r="AK475" s="366"/>
    </row>
    <row r="476" spans="1:37" ht="12.75">
      <c r="A476" s="366"/>
      <c r="B476" s="366"/>
      <c r="C476" s="367"/>
      <c r="D476" s="366"/>
      <c r="E476" s="366"/>
      <c r="F476" s="366"/>
      <c r="G476" s="366"/>
      <c r="H476" s="366"/>
      <c r="I476" s="366"/>
      <c r="J476" s="366"/>
      <c r="K476" s="366"/>
      <c r="L476" s="366"/>
      <c r="M476" s="366"/>
      <c r="N476" s="366"/>
      <c r="O476" s="366"/>
      <c r="P476" s="366"/>
      <c r="Q476" s="366"/>
      <c r="R476" s="366"/>
      <c r="S476" s="366"/>
      <c r="T476" s="366"/>
      <c r="U476" s="366"/>
      <c r="V476" s="366"/>
      <c r="W476" s="366"/>
      <c r="X476" s="366"/>
      <c r="Y476" s="366"/>
      <c r="Z476" s="366"/>
      <c r="AA476" s="366"/>
      <c r="AB476" s="366"/>
      <c r="AC476" s="366"/>
      <c r="AD476" s="366"/>
      <c r="AE476" s="366"/>
      <c r="AF476" s="366"/>
      <c r="AG476" s="366"/>
      <c r="AH476" s="366"/>
      <c r="AI476" s="366"/>
      <c r="AJ476" s="366"/>
      <c r="AK476" s="366"/>
    </row>
    <row r="477" spans="1:37" ht="12.75">
      <c r="A477" s="366"/>
      <c r="B477" s="366"/>
      <c r="C477" s="367"/>
      <c r="D477" s="366"/>
      <c r="E477" s="366"/>
      <c r="F477" s="366"/>
      <c r="G477" s="366"/>
      <c r="H477" s="366"/>
      <c r="I477" s="366"/>
      <c r="J477" s="366"/>
      <c r="K477" s="366"/>
      <c r="L477" s="366"/>
      <c r="M477" s="366"/>
      <c r="N477" s="366"/>
      <c r="O477" s="366"/>
      <c r="P477" s="366"/>
      <c r="Q477" s="366"/>
      <c r="R477" s="366"/>
      <c r="S477" s="366"/>
      <c r="T477" s="366"/>
      <c r="U477" s="366"/>
      <c r="V477" s="366"/>
      <c r="W477" s="366"/>
      <c r="X477" s="366"/>
      <c r="Y477" s="366"/>
      <c r="Z477" s="366"/>
      <c r="AA477" s="366"/>
      <c r="AB477" s="366"/>
      <c r="AC477" s="366"/>
      <c r="AD477" s="366"/>
      <c r="AE477" s="366"/>
      <c r="AF477" s="366"/>
      <c r="AG477" s="366"/>
      <c r="AH477" s="366"/>
      <c r="AI477" s="366"/>
      <c r="AJ477" s="366"/>
      <c r="AK477" s="366"/>
    </row>
    <row r="478" spans="1:37" ht="12.75">
      <c r="A478" s="366"/>
      <c r="B478" s="366"/>
      <c r="C478" s="367"/>
      <c r="D478" s="366"/>
      <c r="E478" s="366"/>
      <c r="F478" s="366"/>
      <c r="G478" s="366"/>
      <c r="H478" s="366"/>
      <c r="I478" s="366"/>
      <c r="J478" s="366"/>
      <c r="K478" s="366"/>
      <c r="L478" s="366"/>
      <c r="M478" s="366"/>
      <c r="N478" s="366"/>
      <c r="O478" s="366"/>
      <c r="P478" s="366"/>
      <c r="Q478" s="366"/>
      <c r="R478" s="366"/>
      <c r="S478" s="366"/>
      <c r="T478" s="366"/>
      <c r="U478" s="366"/>
      <c r="V478" s="366"/>
      <c r="W478" s="366"/>
      <c r="X478" s="366"/>
      <c r="Y478" s="366"/>
      <c r="Z478" s="366"/>
      <c r="AA478" s="366"/>
      <c r="AB478" s="366"/>
      <c r="AC478" s="366"/>
      <c r="AD478" s="366"/>
      <c r="AE478" s="366"/>
      <c r="AF478" s="366"/>
      <c r="AG478" s="366"/>
      <c r="AH478" s="366"/>
      <c r="AI478" s="366"/>
      <c r="AJ478" s="366"/>
      <c r="AK478" s="366"/>
    </row>
    <row r="479" spans="1:37" ht="12.75">
      <c r="A479" s="366"/>
      <c r="B479" s="366"/>
      <c r="C479" s="367"/>
      <c r="D479" s="366"/>
      <c r="E479" s="366"/>
      <c r="F479" s="366"/>
      <c r="G479" s="366"/>
      <c r="H479" s="366"/>
      <c r="I479" s="366"/>
      <c r="J479" s="366"/>
      <c r="K479" s="366"/>
      <c r="L479" s="366"/>
      <c r="M479" s="366"/>
      <c r="N479" s="366"/>
      <c r="O479" s="366"/>
      <c r="P479" s="366"/>
      <c r="Q479" s="366"/>
      <c r="R479" s="366"/>
      <c r="S479" s="366"/>
      <c r="T479" s="366"/>
      <c r="U479" s="366"/>
      <c r="V479" s="366"/>
      <c r="W479" s="366"/>
      <c r="X479" s="366"/>
      <c r="Y479" s="366"/>
      <c r="Z479" s="366"/>
      <c r="AA479" s="366"/>
      <c r="AB479" s="366"/>
      <c r="AC479" s="366"/>
      <c r="AD479" s="366"/>
      <c r="AE479" s="366"/>
      <c r="AF479" s="366"/>
      <c r="AG479" s="366"/>
      <c r="AH479" s="366"/>
      <c r="AI479" s="366"/>
      <c r="AJ479" s="366"/>
      <c r="AK479" s="366"/>
    </row>
    <row r="480" spans="1:37" ht="12.75">
      <c r="A480" s="366"/>
      <c r="B480" s="366"/>
      <c r="C480" s="367"/>
      <c r="D480" s="366"/>
      <c r="E480" s="366"/>
      <c r="F480" s="366"/>
      <c r="G480" s="366"/>
      <c r="H480" s="366"/>
      <c r="I480" s="366"/>
      <c r="J480" s="366"/>
      <c r="K480" s="366"/>
      <c r="L480" s="366"/>
      <c r="M480" s="366"/>
      <c r="N480" s="366"/>
      <c r="O480" s="366"/>
      <c r="P480" s="366"/>
      <c r="Q480" s="366"/>
      <c r="R480" s="366"/>
      <c r="S480" s="366"/>
      <c r="T480" s="366"/>
      <c r="U480" s="366"/>
      <c r="V480" s="366"/>
      <c r="W480" s="366"/>
      <c r="X480" s="366"/>
      <c r="Y480" s="366"/>
      <c r="Z480" s="366"/>
      <c r="AA480" s="366"/>
      <c r="AB480" s="366"/>
      <c r="AC480" s="366"/>
      <c r="AD480" s="366"/>
      <c r="AE480" s="366"/>
      <c r="AF480" s="366"/>
      <c r="AG480" s="366"/>
      <c r="AH480" s="366"/>
      <c r="AI480" s="366"/>
      <c r="AJ480" s="366"/>
      <c r="AK480" s="366"/>
    </row>
    <row r="481" spans="1:37" ht="12.75">
      <c r="A481" s="366"/>
      <c r="B481" s="366"/>
      <c r="C481" s="367"/>
      <c r="D481" s="366"/>
      <c r="E481" s="366"/>
      <c r="F481" s="366"/>
      <c r="G481" s="366"/>
      <c r="H481" s="366"/>
      <c r="I481" s="366"/>
      <c r="J481" s="366"/>
      <c r="K481" s="366"/>
      <c r="L481" s="366"/>
      <c r="M481" s="366"/>
      <c r="N481" s="366"/>
      <c r="O481" s="366"/>
      <c r="P481" s="366"/>
      <c r="Q481" s="366"/>
      <c r="R481" s="366"/>
      <c r="S481" s="366"/>
      <c r="T481" s="366"/>
      <c r="U481" s="366"/>
      <c r="V481" s="366"/>
      <c r="W481" s="366"/>
      <c r="X481" s="366"/>
      <c r="Y481" s="366"/>
      <c r="Z481" s="366"/>
      <c r="AA481" s="366"/>
      <c r="AB481" s="366"/>
      <c r="AC481" s="366"/>
      <c r="AD481" s="366"/>
      <c r="AE481" s="366"/>
      <c r="AF481" s="366"/>
      <c r="AG481" s="366"/>
      <c r="AH481" s="366"/>
      <c r="AI481" s="366"/>
      <c r="AJ481" s="366"/>
      <c r="AK481" s="366"/>
    </row>
    <row r="482" spans="1:37" ht="12.75">
      <c r="A482" s="366"/>
      <c r="B482" s="366"/>
      <c r="C482" s="367"/>
      <c r="D482" s="366"/>
      <c r="E482" s="366"/>
      <c r="F482" s="366"/>
      <c r="G482" s="366"/>
      <c r="H482" s="366"/>
      <c r="I482" s="366"/>
      <c r="J482" s="366"/>
      <c r="K482" s="366"/>
      <c r="L482" s="366"/>
      <c r="M482" s="366"/>
      <c r="N482" s="366"/>
      <c r="O482" s="366"/>
      <c r="P482" s="366"/>
      <c r="Q482" s="366"/>
      <c r="R482" s="366"/>
      <c r="S482" s="366"/>
      <c r="T482" s="366"/>
      <c r="U482" s="366"/>
      <c r="V482" s="366"/>
      <c r="W482" s="366"/>
      <c r="X482" s="366"/>
      <c r="Y482" s="366"/>
      <c r="Z482" s="366"/>
      <c r="AA482" s="366"/>
      <c r="AB482" s="366"/>
      <c r="AC482" s="366"/>
      <c r="AD482" s="366"/>
      <c r="AE482" s="366"/>
      <c r="AF482" s="366"/>
      <c r="AG482" s="366"/>
      <c r="AH482" s="366"/>
      <c r="AI482" s="366"/>
      <c r="AJ482" s="366"/>
      <c r="AK482" s="366"/>
    </row>
    <row r="483" spans="1:37" ht="12.75">
      <c r="A483" s="366"/>
      <c r="B483" s="366"/>
      <c r="C483" s="367"/>
      <c r="D483" s="366"/>
      <c r="E483" s="366"/>
      <c r="F483" s="366"/>
      <c r="G483" s="366"/>
      <c r="H483" s="366"/>
      <c r="I483" s="366"/>
      <c r="J483" s="366"/>
      <c r="K483" s="366"/>
      <c r="L483" s="366"/>
      <c r="M483" s="366"/>
      <c r="N483" s="366"/>
      <c r="O483" s="366"/>
      <c r="P483" s="366"/>
      <c r="Q483" s="366"/>
      <c r="R483" s="366"/>
      <c r="S483" s="366"/>
      <c r="T483" s="366"/>
      <c r="U483" s="366"/>
      <c r="V483" s="366"/>
      <c r="W483" s="366"/>
      <c r="X483" s="366"/>
      <c r="Y483" s="366"/>
      <c r="Z483" s="366"/>
      <c r="AA483" s="366"/>
      <c r="AB483" s="366"/>
      <c r="AC483" s="366"/>
      <c r="AD483" s="366"/>
      <c r="AE483" s="366"/>
      <c r="AF483" s="366"/>
      <c r="AG483" s="366"/>
      <c r="AH483" s="366"/>
      <c r="AI483" s="366"/>
      <c r="AJ483" s="366"/>
      <c r="AK483" s="366"/>
    </row>
    <row r="484" spans="1:37" ht="12.75">
      <c r="A484" s="366"/>
      <c r="B484" s="366"/>
      <c r="C484" s="367"/>
      <c r="D484" s="366"/>
      <c r="E484" s="366"/>
      <c r="F484" s="366"/>
      <c r="G484" s="366"/>
      <c r="H484" s="366"/>
      <c r="I484" s="366"/>
      <c r="J484" s="366"/>
      <c r="K484" s="366"/>
      <c r="L484" s="366"/>
      <c r="M484" s="366"/>
      <c r="N484" s="366"/>
      <c r="O484" s="366"/>
      <c r="P484" s="366"/>
      <c r="Q484" s="366"/>
      <c r="R484" s="366"/>
      <c r="S484" s="366"/>
      <c r="T484" s="366"/>
      <c r="U484" s="366"/>
      <c r="V484" s="366"/>
      <c r="W484" s="366"/>
      <c r="X484" s="366"/>
      <c r="Y484" s="366"/>
      <c r="Z484" s="366"/>
      <c r="AA484" s="366"/>
      <c r="AB484" s="366"/>
      <c r="AC484" s="366"/>
      <c r="AD484" s="366"/>
      <c r="AE484" s="366"/>
      <c r="AF484" s="366"/>
      <c r="AG484" s="366"/>
      <c r="AH484" s="366"/>
      <c r="AI484" s="366"/>
      <c r="AJ484" s="366"/>
      <c r="AK484" s="366"/>
    </row>
    <row r="485" spans="1:37" ht="12.75">
      <c r="A485" s="366"/>
      <c r="B485" s="366"/>
      <c r="C485" s="367"/>
      <c r="D485" s="366"/>
      <c r="E485" s="366"/>
      <c r="F485" s="366"/>
      <c r="G485" s="366"/>
      <c r="H485" s="366"/>
      <c r="I485" s="366"/>
      <c r="J485" s="366"/>
      <c r="K485" s="366"/>
      <c r="L485" s="366"/>
      <c r="M485" s="366"/>
      <c r="N485" s="366"/>
      <c r="O485" s="366"/>
      <c r="P485" s="366"/>
      <c r="Q485" s="366"/>
      <c r="R485" s="366"/>
      <c r="S485" s="366"/>
      <c r="T485" s="366"/>
      <c r="U485" s="366"/>
      <c r="V485" s="366"/>
      <c r="W485" s="366"/>
      <c r="X485" s="366"/>
      <c r="Y485" s="366"/>
      <c r="Z485" s="366"/>
      <c r="AA485" s="366"/>
      <c r="AB485" s="366"/>
      <c r="AC485" s="366"/>
      <c r="AD485" s="366"/>
      <c r="AE485" s="366"/>
      <c r="AF485" s="366"/>
      <c r="AG485" s="366"/>
      <c r="AH485" s="366"/>
      <c r="AI485" s="366"/>
      <c r="AJ485" s="366"/>
      <c r="AK485" s="366"/>
    </row>
    <row r="486" spans="1:37" ht="12.75">
      <c r="A486" s="366"/>
      <c r="B486" s="366"/>
      <c r="C486" s="367"/>
      <c r="D486" s="366"/>
      <c r="E486" s="366"/>
      <c r="F486" s="366"/>
      <c r="G486" s="366"/>
      <c r="H486" s="366"/>
      <c r="I486" s="366"/>
      <c r="J486" s="366"/>
      <c r="K486" s="366"/>
      <c r="L486" s="366"/>
      <c r="M486" s="366"/>
      <c r="N486" s="366"/>
      <c r="O486" s="366"/>
      <c r="P486" s="366"/>
      <c r="Q486" s="366"/>
      <c r="R486" s="366"/>
      <c r="S486" s="366"/>
      <c r="T486" s="366"/>
      <c r="U486" s="366"/>
      <c r="V486" s="366"/>
      <c r="W486" s="366"/>
      <c r="X486" s="366"/>
      <c r="Y486" s="366"/>
      <c r="Z486" s="366"/>
      <c r="AA486" s="366"/>
      <c r="AB486" s="366"/>
      <c r="AC486" s="366"/>
      <c r="AD486" s="366"/>
      <c r="AE486" s="366"/>
      <c r="AF486" s="366"/>
      <c r="AG486" s="366"/>
      <c r="AH486" s="366"/>
      <c r="AI486" s="366"/>
      <c r="AJ486" s="366"/>
      <c r="AK486" s="366"/>
    </row>
    <row r="487" spans="1:37" ht="12.75">
      <c r="A487" s="366"/>
      <c r="B487" s="366"/>
      <c r="C487" s="367"/>
      <c r="D487" s="366"/>
      <c r="E487" s="366"/>
      <c r="F487" s="366"/>
      <c r="G487" s="366"/>
      <c r="H487" s="366"/>
      <c r="I487" s="366"/>
      <c r="J487" s="366"/>
      <c r="K487" s="366"/>
      <c r="L487" s="366"/>
      <c r="M487" s="366"/>
      <c r="N487" s="366"/>
      <c r="O487" s="366"/>
      <c r="P487" s="366"/>
      <c r="Q487" s="366"/>
      <c r="R487" s="366"/>
      <c r="S487" s="366"/>
      <c r="T487" s="366"/>
      <c r="U487" s="366"/>
      <c r="V487" s="366"/>
      <c r="W487" s="366"/>
      <c r="X487" s="366"/>
      <c r="Y487" s="366"/>
      <c r="Z487" s="366"/>
      <c r="AA487" s="366"/>
      <c r="AB487" s="366"/>
      <c r="AC487" s="366"/>
      <c r="AD487" s="366"/>
      <c r="AE487" s="366"/>
      <c r="AF487" s="366"/>
      <c r="AG487" s="366"/>
      <c r="AH487" s="366"/>
      <c r="AI487" s="366"/>
      <c r="AJ487" s="366"/>
      <c r="AK487" s="366"/>
    </row>
    <row r="488" spans="1:37" ht="12.75">
      <c r="A488" s="366"/>
      <c r="B488" s="366"/>
      <c r="C488" s="367"/>
      <c r="D488" s="366"/>
      <c r="E488" s="366"/>
      <c r="F488" s="366"/>
      <c r="G488" s="366"/>
      <c r="H488" s="366"/>
      <c r="I488" s="366"/>
      <c r="J488" s="366"/>
      <c r="K488" s="366"/>
      <c r="L488" s="366"/>
      <c r="M488" s="366"/>
      <c r="N488" s="366"/>
      <c r="O488" s="366"/>
      <c r="P488" s="366"/>
      <c r="Q488" s="366"/>
      <c r="R488" s="366"/>
      <c r="S488" s="366"/>
      <c r="T488" s="366"/>
      <c r="U488" s="366"/>
      <c r="V488" s="366"/>
      <c r="W488" s="366"/>
      <c r="X488" s="366"/>
      <c r="Y488" s="366"/>
      <c r="Z488" s="366"/>
      <c r="AA488" s="366"/>
      <c r="AB488" s="366"/>
      <c r="AC488" s="366"/>
      <c r="AD488" s="366"/>
      <c r="AE488" s="366"/>
      <c r="AF488" s="366"/>
      <c r="AG488" s="366"/>
      <c r="AH488" s="366"/>
      <c r="AI488" s="366"/>
      <c r="AJ488" s="366"/>
      <c r="AK488" s="366"/>
    </row>
    <row r="489" spans="1:37" ht="12.75">
      <c r="A489" s="366"/>
      <c r="B489" s="366"/>
      <c r="C489" s="367"/>
      <c r="D489" s="366"/>
      <c r="E489" s="366"/>
      <c r="F489" s="366"/>
      <c r="G489" s="366"/>
      <c r="H489" s="366"/>
      <c r="I489" s="366"/>
      <c r="J489" s="366"/>
      <c r="K489" s="366"/>
      <c r="L489" s="366"/>
      <c r="M489" s="366"/>
      <c r="N489" s="366"/>
      <c r="O489" s="366"/>
      <c r="P489" s="366"/>
      <c r="Q489" s="366"/>
      <c r="R489" s="366"/>
      <c r="S489" s="366"/>
      <c r="T489" s="366"/>
      <c r="U489" s="366"/>
      <c r="V489" s="366"/>
      <c r="W489" s="366"/>
      <c r="X489" s="366"/>
      <c r="Y489" s="366"/>
      <c r="Z489" s="366"/>
      <c r="AA489" s="366"/>
      <c r="AB489" s="366"/>
      <c r="AC489" s="366"/>
      <c r="AD489" s="366"/>
      <c r="AE489" s="366"/>
      <c r="AF489" s="366"/>
      <c r="AG489" s="366"/>
      <c r="AH489" s="366"/>
      <c r="AI489" s="366"/>
      <c r="AJ489" s="366"/>
      <c r="AK489" s="366"/>
    </row>
    <row r="490" spans="1:37" ht="12.75">
      <c r="A490" s="366"/>
      <c r="B490" s="366"/>
      <c r="C490" s="367"/>
      <c r="D490" s="366"/>
      <c r="E490" s="366"/>
      <c r="F490" s="366"/>
      <c r="G490" s="366"/>
      <c r="H490" s="366"/>
      <c r="I490" s="366"/>
      <c r="J490" s="366"/>
      <c r="K490" s="366"/>
      <c r="L490" s="366"/>
      <c r="M490" s="366"/>
      <c r="N490" s="366"/>
      <c r="O490" s="366"/>
      <c r="P490" s="366"/>
      <c r="Q490" s="366"/>
      <c r="R490" s="366"/>
      <c r="S490" s="366"/>
      <c r="T490" s="366"/>
      <c r="U490" s="366"/>
      <c r="V490" s="366"/>
      <c r="W490" s="366"/>
      <c r="X490" s="366"/>
      <c r="Y490" s="366"/>
      <c r="Z490" s="366"/>
      <c r="AA490" s="366"/>
      <c r="AB490" s="366"/>
      <c r="AC490" s="366"/>
      <c r="AD490" s="366"/>
      <c r="AE490" s="366"/>
      <c r="AF490" s="366"/>
      <c r="AG490" s="366"/>
      <c r="AH490" s="366"/>
      <c r="AI490" s="366"/>
      <c r="AJ490" s="366"/>
      <c r="AK490" s="366"/>
    </row>
    <row r="491" spans="1:37" ht="12.75">
      <c r="A491" s="366"/>
      <c r="B491" s="366"/>
      <c r="C491" s="367"/>
      <c r="D491" s="366"/>
      <c r="E491" s="366"/>
      <c r="F491" s="366"/>
      <c r="G491" s="366"/>
      <c r="H491" s="366"/>
      <c r="I491" s="366"/>
      <c r="J491" s="366"/>
      <c r="K491" s="366"/>
      <c r="L491" s="366"/>
      <c r="M491" s="366"/>
      <c r="N491" s="366"/>
      <c r="O491" s="366"/>
      <c r="P491" s="366"/>
      <c r="Q491" s="366"/>
      <c r="R491" s="366"/>
      <c r="S491" s="366"/>
      <c r="T491" s="366"/>
      <c r="U491" s="366"/>
      <c r="V491" s="366"/>
      <c r="W491" s="366"/>
      <c r="X491" s="366"/>
      <c r="Y491" s="366"/>
      <c r="Z491" s="366"/>
      <c r="AA491" s="366"/>
      <c r="AB491" s="366"/>
      <c r="AC491" s="366"/>
      <c r="AD491" s="366"/>
      <c r="AE491" s="366"/>
      <c r="AF491" s="366"/>
      <c r="AG491" s="366"/>
      <c r="AH491" s="366"/>
      <c r="AI491" s="366"/>
      <c r="AJ491" s="366"/>
      <c r="AK491" s="366"/>
    </row>
    <row r="492" spans="1:37" ht="12.75">
      <c r="A492" s="366"/>
      <c r="B492" s="366"/>
      <c r="C492" s="367"/>
      <c r="D492" s="366"/>
      <c r="E492" s="366"/>
      <c r="F492" s="366"/>
      <c r="G492" s="366"/>
      <c r="H492" s="366"/>
      <c r="I492" s="366"/>
      <c r="J492" s="366"/>
      <c r="K492" s="366"/>
      <c r="L492" s="366"/>
      <c r="M492" s="366"/>
      <c r="N492" s="366"/>
      <c r="O492" s="366"/>
      <c r="P492" s="366"/>
      <c r="Q492" s="366"/>
      <c r="R492" s="366"/>
      <c r="S492" s="366"/>
      <c r="T492" s="366"/>
      <c r="U492" s="366"/>
      <c r="V492" s="366"/>
      <c r="W492" s="366"/>
      <c r="X492" s="366"/>
      <c r="Y492" s="366"/>
      <c r="Z492" s="366"/>
      <c r="AA492" s="366"/>
      <c r="AB492" s="366"/>
      <c r="AC492" s="366"/>
      <c r="AD492" s="366"/>
      <c r="AE492" s="366"/>
      <c r="AF492" s="366"/>
      <c r="AG492" s="366"/>
      <c r="AH492" s="366"/>
      <c r="AI492" s="366"/>
      <c r="AJ492" s="366"/>
      <c r="AK492" s="366"/>
    </row>
    <row r="493" spans="1:37" ht="12.75">
      <c r="A493" s="366"/>
      <c r="B493" s="366"/>
      <c r="C493" s="367"/>
      <c r="D493" s="366"/>
      <c r="E493" s="366"/>
      <c r="F493" s="366"/>
      <c r="G493" s="366"/>
      <c r="H493" s="366"/>
      <c r="I493" s="366"/>
      <c r="J493" s="366"/>
      <c r="K493" s="366"/>
      <c r="L493" s="366"/>
      <c r="M493" s="366"/>
      <c r="N493" s="366"/>
      <c r="O493" s="366"/>
      <c r="P493" s="366"/>
      <c r="Q493" s="366"/>
      <c r="R493" s="366"/>
      <c r="S493" s="366"/>
      <c r="T493" s="366"/>
      <c r="U493" s="366"/>
      <c r="V493" s="366"/>
      <c r="W493" s="366"/>
      <c r="X493" s="366"/>
      <c r="Y493" s="366"/>
      <c r="Z493" s="366"/>
      <c r="AA493" s="366"/>
      <c r="AB493" s="366"/>
      <c r="AC493" s="366"/>
      <c r="AD493" s="366"/>
      <c r="AE493" s="366"/>
      <c r="AF493" s="366"/>
      <c r="AG493" s="366"/>
      <c r="AH493" s="366"/>
      <c r="AI493" s="366"/>
      <c r="AJ493" s="366"/>
      <c r="AK493" s="366"/>
    </row>
    <row r="494" spans="1:37" ht="12.75">
      <c r="A494" s="366"/>
      <c r="B494" s="366"/>
      <c r="C494" s="367"/>
      <c r="D494" s="366"/>
      <c r="E494" s="366"/>
      <c r="F494" s="366"/>
      <c r="G494" s="366"/>
      <c r="H494" s="366"/>
      <c r="I494" s="366"/>
      <c r="J494" s="366"/>
      <c r="K494" s="366"/>
      <c r="L494" s="366"/>
      <c r="M494" s="366"/>
      <c r="N494" s="366"/>
      <c r="O494" s="366"/>
      <c r="P494" s="366"/>
      <c r="Q494" s="366"/>
      <c r="R494" s="366"/>
      <c r="S494" s="366"/>
      <c r="T494" s="366"/>
      <c r="U494" s="366"/>
      <c r="V494" s="366"/>
      <c r="W494" s="366"/>
      <c r="X494" s="366"/>
      <c r="Y494" s="366"/>
      <c r="Z494" s="366"/>
      <c r="AA494" s="366"/>
      <c r="AB494" s="366"/>
      <c r="AC494" s="366"/>
      <c r="AD494" s="366"/>
      <c r="AE494" s="366"/>
      <c r="AF494" s="366"/>
      <c r="AG494" s="366"/>
      <c r="AH494" s="366"/>
      <c r="AI494" s="366"/>
      <c r="AJ494" s="366"/>
      <c r="AK494" s="366"/>
    </row>
    <row r="495" spans="1:37" ht="12.75">
      <c r="A495" s="366"/>
      <c r="B495" s="366"/>
      <c r="C495" s="367"/>
      <c r="D495" s="366"/>
      <c r="E495" s="366"/>
      <c r="F495" s="366"/>
      <c r="G495" s="366"/>
      <c r="H495" s="366"/>
      <c r="I495" s="366"/>
      <c r="J495" s="366"/>
      <c r="K495" s="366"/>
      <c r="L495" s="366"/>
      <c r="M495" s="366"/>
      <c r="N495" s="366"/>
      <c r="O495" s="366"/>
      <c r="P495" s="366"/>
      <c r="Q495" s="366"/>
      <c r="R495" s="366"/>
      <c r="S495" s="366"/>
      <c r="T495" s="366"/>
      <c r="U495" s="366"/>
      <c r="V495" s="366"/>
      <c r="W495" s="366"/>
      <c r="X495" s="366"/>
      <c r="Y495" s="366"/>
      <c r="Z495" s="366"/>
      <c r="AA495" s="366"/>
      <c r="AB495" s="366"/>
      <c r="AC495" s="366"/>
      <c r="AD495" s="366"/>
      <c r="AE495" s="366"/>
      <c r="AF495" s="366"/>
      <c r="AG495" s="366"/>
      <c r="AH495" s="366"/>
      <c r="AI495" s="366"/>
      <c r="AJ495" s="366"/>
      <c r="AK495" s="366"/>
    </row>
    <row r="496" spans="1:37" ht="12.75">
      <c r="A496" s="366"/>
      <c r="B496" s="366"/>
      <c r="C496" s="367"/>
      <c r="D496" s="366"/>
      <c r="E496" s="366"/>
      <c r="F496" s="366"/>
      <c r="G496" s="366"/>
      <c r="H496" s="366"/>
      <c r="I496" s="366"/>
      <c r="J496" s="366"/>
      <c r="K496" s="366"/>
      <c r="L496" s="366"/>
      <c r="M496" s="366"/>
      <c r="N496" s="366"/>
      <c r="O496" s="366"/>
      <c r="P496" s="366"/>
      <c r="Q496" s="366"/>
      <c r="R496" s="366"/>
      <c r="S496" s="366"/>
      <c r="T496" s="366"/>
      <c r="U496" s="366"/>
      <c r="V496" s="366"/>
      <c r="W496" s="366"/>
      <c r="X496" s="366"/>
      <c r="Y496" s="366"/>
      <c r="Z496" s="366"/>
      <c r="AA496" s="366"/>
      <c r="AB496" s="366"/>
      <c r="AC496" s="366"/>
      <c r="AD496" s="366"/>
      <c r="AE496" s="366"/>
      <c r="AF496" s="366"/>
      <c r="AG496" s="366"/>
      <c r="AH496" s="366"/>
      <c r="AI496" s="366"/>
      <c r="AJ496" s="366"/>
      <c r="AK496" s="366"/>
    </row>
    <row r="497" spans="1:37" ht="12.75">
      <c r="A497" s="366"/>
      <c r="B497" s="366"/>
      <c r="C497" s="367"/>
      <c r="D497" s="366"/>
      <c r="E497" s="366"/>
      <c r="F497" s="366"/>
      <c r="G497" s="366"/>
      <c r="H497" s="366"/>
      <c r="I497" s="366"/>
      <c r="J497" s="366"/>
      <c r="K497" s="366"/>
      <c r="L497" s="366"/>
      <c r="M497" s="366"/>
      <c r="N497" s="366"/>
      <c r="O497" s="366"/>
      <c r="P497" s="366"/>
      <c r="Q497" s="366"/>
      <c r="R497" s="366"/>
      <c r="S497" s="366"/>
      <c r="T497" s="366"/>
      <c r="U497" s="366"/>
      <c r="V497" s="366"/>
      <c r="W497" s="366"/>
      <c r="X497" s="366"/>
      <c r="Y497" s="366"/>
      <c r="Z497" s="366"/>
      <c r="AA497" s="366"/>
      <c r="AB497" s="366"/>
      <c r="AC497" s="366"/>
      <c r="AD497" s="366"/>
      <c r="AE497" s="366"/>
      <c r="AF497" s="366"/>
      <c r="AG497" s="366"/>
      <c r="AH497" s="366"/>
      <c r="AI497" s="366"/>
      <c r="AJ497" s="366"/>
      <c r="AK497" s="366"/>
    </row>
    <row r="498" spans="1:37" ht="12.75">
      <c r="A498" s="366"/>
      <c r="B498" s="366"/>
      <c r="C498" s="367"/>
      <c r="D498" s="366"/>
      <c r="E498" s="366"/>
      <c r="F498" s="366"/>
      <c r="G498" s="366"/>
      <c r="H498" s="366"/>
      <c r="I498" s="366"/>
      <c r="J498" s="366"/>
      <c r="K498" s="366"/>
      <c r="L498" s="366"/>
      <c r="M498" s="366"/>
      <c r="N498" s="366"/>
      <c r="O498" s="366"/>
      <c r="P498" s="366"/>
      <c r="Q498" s="366"/>
      <c r="R498" s="366"/>
      <c r="S498" s="366"/>
      <c r="T498" s="366"/>
      <c r="U498" s="366"/>
      <c r="V498" s="366"/>
      <c r="W498" s="366"/>
      <c r="X498" s="366"/>
      <c r="Y498" s="366"/>
      <c r="Z498" s="366"/>
      <c r="AA498" s="366"/>
      <c r="AB498" s="366"/>
      <c r="AC498" s="366"/>
      <c r="AD498" s="366"/>
      <c r="AE498" s="366"/>
      <c r="AF498" s="366"/>
      <c r="AG498" s="366"/>
      <c r="AH498" s="366"/>
      <c r="AI498" s="366"/>
      <c r="AJ498" s="366"/>
      <c r="AK498" s="366"/>
    </row>
    <row r="499" spans="1:37" ht="12.75">
      <c r="A499" s="366"/>
      <c r="B499" s="366"/>
      <c r="C499" s="367"/>
      <c r="D499" s="366"/>
      <c r="E499" s="366"/>
      <c r="F499" s="366"/>
      <c r="G499" s="366"/>
      <c r="H499" s="366"/>
      <c r="I499" s="366"/>
      <c r="J499" s="366"/>
      <c r="K499" s="366"/>
      <c r="L499" s="366"/>
      <c r="M499" s="366"/>
      <c r="N499" s="366"/>
      <c r="O499" s="366"/>
      <c r="P499" s="366"/>
      <c r="Q499" s="366"/>
      <c r="R499" s="366"/>
      <c r="S499" s="366"/>
      <c r="T499" s="366"/>
      <c r="U499" s="366"/>
      <c r="V499" s="366"/>
      <c r="W499" s="366"/>
      <c r="X499" s="366"/>
      <c r="Y499" s="366"/>
      <c r="Z499" s="366"/>
      <c r="AA499" s="366"/>
      <c r="AB499" s="366"/>
      <c r="AC499" s="366"/>
      <c r="AD499" s="366"/>
      <c r="AE499" s="366"/>
      <c r="AF499" s="366"/>
      <c r="AG499" s="366"/>
      <c r="AH499" s="366"/>
      <c r="AI499" s="366"/>
      <c r="AJ499" s="366"/>
      <c r="AK499" s="366"/>
    </row>
    <row r="500" spans="1:37" ht="12.75">
      <c r="A500" s="366"/>
      <c r="B500" s="366"/>
      <c r="C500" s="367"/>
      <c r="D500" s="366"/>
      <c r="E500" s="366"/>
      <c r="F500" s="366"/>
      <c r="G500" s="366"/>
      <c r="H500" s="366"/>
      <c r="I500" s="366"/>
      <c r="J500" s="366"/>
      <c r="K500" s="366"/>
      <c r="L500" s="366"/>
      <c r="M500" s="366"/>
      <c r="N500" s="366"/>
      <c r="O500" s="366"/>
      <c r="P500" s="366"/>
      <c r="Q500" s="366"/>
      <c r="R500" s="366"/>
      <c r="S500" s="366"/>
      <c r="T500" s="366"/>
      <c r="U500" s="366"/>
      <c r="V500" s="366"/>
      <c r="W500" s="366"/>
      <c r="X500" s="366"/>
      <c r="Y500" s="366"/>
      <c r="Z500" s="366"/>
      <c r="AA500" s="366"/>
      <c r="AB500" s="366"/>
      <c r="AC500" s="366"/>
      <c r="AD500" s="366"/>
      <c r="AE500" s="366"/>
      <c r="AF500" s="366"/>
      <c r="AG500" s="366"/>
      <c r="AH500" s="366"/>
      <c r="AI500" s="366"/>
      <c r="AJ500" s="366"/>
      <c r="AK500" s="366"/>
    </row>
    <row r="501" spans="1:37" ht="12.75">
      <c r="A501" s="366"/>
      <c r="B501" s="366"/>
      <c r="C501" s="367"/>
      <c r="D501" s="366"/>
      <c r="E501" s="366"/>
      <c r="F501" s="366"/>
      <c r="G501" s="366"/>
      <c r="H501" s="366"/>
      <c r="I501" s="366"/>
      <c r="J501" s="366"/>
      <c r="K501" s="366"/>
      <c r="L501" s="366"/>
      <c r="M501" s="366"/>
      <c r="N501" s="366"/>
      <c r="O501" s="366"/>
      <c r="P501" s="366"/>
      <c r="Q501" s="366"/>
      <c r="R501" s="366"/>
      <c r="S501" s="366"/>
      <c r="T501" s="366"/>
      <c r="U501" s="366"/>
      <c r="V501" s="366"/>
      <c r="W501" s="366"/>
      <c r="X501" s="366"/>
      <c r="Y501" s="366"/>
      <c r="Z501" s="366"/>
      <c r="AA501" s="366"/>
      <c r="AB501" s="366"/>
      <c r="AC501" s="366"/>
      <c r="AD501" s="366"/>
      <c r="AE501" s="366"/>
      <c r="AF501" s="366"/>
      <c r="AG501" s="366"/>
      <c r="AH501" s="366"/>
      <c r="AI501" s="366"/>
      <c r="AJ501" s="366"/>
      <c r="AK501" s="366"/>
    </row>
    <row r="502" spans="1:37" ht="12.75">
      <c r="A502" s="366"/>
      <c r="B502" s="366"/>
      <c r="C502" s="367"/>
      <c r="D502" s="366"/>
      <c r="E502" s="366"/>
      <c r="F502" s="366"/>
      <c r="G502" s="366"/>
      <c r="H502" s="366"/>
      <c r="I502" s="366"/>
      <c r="J502" s="366"/>
      <c r="K502" s="366"/>
      <c r="L502" s="366"/>
      <c r="M502" s="366"/>
      <c r="N502" s="366"/>
      <c r="O502" s="366"/>
      <c r="P502" s="366"/>
      <c r="Q502" s="366"/>
      <c r="R502" s="366"/>
      <c r="S502" s="366"/>
      <c r="T502" s="366"/>
      <c r="U502" s="366"/>
      <c r="V502" s="366"/>
      <c r="W502" s="366"/>
      <c r="X502" s="366"/>
      <c r="Y502" s="366"/>
      <c r="Z502" s="366"/>
      <c r="AA502" s="366"/>
      <c r="AB502" s="366"/>
      <c r="AC502" s="366"/>
      <c r="AD502" s="366"/>
      <c r="AE502" s="366"/>
      <c r="AF502" s="366"/>
      <c r="AG502" s="366"/>
      <c r="AH502" s="366"/>
      <c r="AI502" s="366"/>
      <c r="AJ502" s="366"/>
      <c r="AK502" s="366"/>
    </row>
    <row r="503" spans="1:37" ht="12.75">
      <c r="A503" s="366"/>
      <c r="B503" s="366"/>
      <c r="C503" s="367"/>
      <c r="D503" s="366"/>
      <c r="E503" s="366"/>
      <c r="F503" s="366"/>
      <c r="G503" s="366"/>
      <c r="H503" s="366"/>
      <c r="I503" s="366"/>
      <c r="J503" s="366"/>
      <c r="K503" s="366"/>
      <c r="L503" s="366"/>
      <c r="M503" s="366"/>
      <c r="N503" s="366"/>
      <c r="O503" s="366"/>
      <c r="P503" s="366"/>
      <c r="Q503" s="366"/>
      <c r="R503" s="366"/>
      <c r="S503" s="366"/>
      <c r="T503" s="366"/>
      <c r="U503" s="366"/>
      <c r="V503" s="366"/>
      <c r="W503" s="366"/>
      <c r="X503" s="366"/>
      <c r="Y503" s="366"/>
      <c r="Z503" s="366"/>
      <c r="AA503" s="366"/>
      <c r="AB503" s="366"/>
      <c r="AC503" s="366"/>
      <c r="AD503" s="366"/>
      <c r="AE503" s="366"/>
      <c r="AF503" s="366"/>
      <c r="AG503" s="366"/>
      <c r="AH503" s="366"/>
      <c r="AI503" s="366"/>
      <c r="AJ503" s="366"/>
      <c r="AK503" s="366"/>
    </row>
    <row r="504" spans="1:37" ht="12.75">
      <c r="A504" s="366"/>
      <c r="B504" s="366"/>
      <c r="C504" s="367"/>
      <c r="D504" s="366"/>
      <c r="E504" s="366"/>
      <c r="F504" s="366"/>
      <c r="G504" s="366"/>
      <c r="H504" s="366"/>
      <c r="I504" s="366"/>
      <c r="J504" s="366"/>
      <c r="K504" s="366"/>
      <c r="L504" s="366"/>
      <c r="M504" s="366"/>
      <c r="N504" s="366"/>
      <c r="O504" s="366"/>
      <c r="P504" s="366"/>
      <c r="Q504" s="366"/>
      <c r="R504" s="366"/>
      <c r="S504" s="366"/>
      <c r="T504" s="366"/>
      <c r="U504" s="366"/>
      <c r="V504" s="366"/>
      <c r="W504" s="366"/>
      <c r="X504" s="366"/>
      <c r="Y504" s="366"/>
      <c r="Z504" s="366"/>
      <c r="AA504" s="366"/>
      <c r="AB504" s="366"/>
      <c r="AC504" s="366"/>
      <c r="AD504" s="366"/>
      <c r="AE504" s="366"/>
      <c r="AF504" s="366"/>
      <c r="AG504" s="366"/>
      <c r="AH504" s="366"/>
      <c r="AI504" s="366"/>
      <c r="AJ504" s="366"/>
      <c r="AK504" s="366"/>
    </row>
    <row r="505" spans="1:37" ht="12.75">
      <c r="A505" s="366"/>
      <c r="B505" s="366"/>
      <c r="C505" s="367"/>
      <c r="D505" s="366"/>
      <c r="E505" s="366"/>
      <c r="F505" s="366"/>
      <c r="G505" s="366"/>
      <c r="H505" s="366"/>
      <c r="I505" s="366"/>
      <c r="J505" s="366"/>
      <c r="K505" s="366"/>
      <c r="L505" s="366"/>
      <c r="M505" s="366"/>
      <c r="N505" s="366"/>
      <c r="O505" s="366"/>
      <c r="P505" s="366"/>
      <c r="Q505" s="366"/>
      <c r="R505" s="366"/>
      <c r="S505" s="366"/>
      <c r="T505" s="366"/>
      <c r="U505" s="366"/>
      <c r="V505" s="366"/>
      <c r="W505" s="366"/>
      <c r="X505" s="366"/>
      <c r="Y505" s="366"/>
      <c r="Z505" s="366"/>
      <c r="AA505" s="366"/>
      <c r="AB505" s="366"/>
      <c r="AC505" s="366"/>
      <c r="AD505" s="366"/>
      <c r="AE505" s="366"/>
      <c r="AF505" s="366"/>
      <c r="AG505" s="366"/>
      <c r="AH505" s="366"/>
      <c r="AI505" s="366"/>
      <c r="AJ505" s="366"/>
      <c r="AK505" s="366"/>
    </row>
    <row r="506" spans="1:37" ht="12.75">
      <c r="A506" s="366"/>
      <c r="B506" s="366"/>
      <c r="C506" s="367"/>
      <c r="D506" s="366"/>
      <c r="E506" s="366"/>
      <c r="F506" s="366"/>
      <c r="G506" s="366"/>
      <c r="H506" s="366"/>
      <c r="I506" s="366"/>
      <c r="J506" s="366"/>
      <c r="K506" s="366"/>
      <c r="L506" s="366"/>
      <c r="M506" s="366"/>
      <c r="N506" s="366"/>
      <c r="O506" s="366"/>
      <c r="P506" s="366"/>
      <c r="Q506" s="366"/>
      <c r="R506" s="366"/>
      <c r="S506" s="366"/>
      <c r="T506" s="366"/>
      <c r="U506" s="366"/>
      <c r="V506" s="366"/>
      <c r="W506" s="366"/>
      <c r="X506" s="366"/>
      <c r="Y506" s="366"/>
      <c r="Z506" s="366"/>
      <c r="AA506" s="366"/>
      <c r="AB506" s="366"/>
      <c r="AC506" s="366"/>
      <c r="AD506" s="366"/>
      <c r="AE506" s="366"/>
      <c r="AF506" s="366"/>
      <c r="AG506" s="366"/>
      <c r="AH506" s="366"/>
      <c r="AI506" s="366"/>
      <c r="AJ506" s="366"/>
      <c r="AK506" s="366"/>
    </row>
    <row r="507" spans="1:37" ht="12.75">
      <c r="A507" s="366"/>
      <c r="B507" s="366"/>
      <c r="C507" s="367"/>
      <c r="D507" s="366"/>
      <c r="E507" s="366"/>
      <c r="F507" s="366"/>
      <c r="G507" s="366"/>
      <c r="H507" s="366"/>
      <c r="I507" s="366"/>
      <c r="J507" s="366"/>
      <c r="K507" s="366"/>
      <c r="L507" s="366"/>
      <c r="M507" s="366"/>
      <c r="N507" s="366"/>
      <c r="O507" s="366"/>
      <c r="P507" s="366"/>
      <c r="Q507" s="366"/>
      <c r="R507" s="366"/>
      <c r="S507" s="366"/>
      <c r="T507" s="366"/>
      <c r="U507" s="366"/>
      <c r="V507" s="366"/>
      <c r="W507" s="366"/>
      <c r="X507" s="366"/>
      <c r="Y507" s="366"/>
      <c r="Z507" s="366"/>
      <c r="AA507" s="366"/>
      <c r="AB507" s="366"/>
      <c r="AC507" s="366"/>
      <c r="AD507" s="366"/>
      <c r="AE507" s="366"/>
      <c r="AF507" s="366"/>
      <c r="AG507" s="366"/>
      <c r="AH507" s="366"/>
      <c r="AI507" s="366"/>
      <c r="AJ507" s="366"/>
      <c r="AK507" s="366"/>
    </row>
    <row r="508" spans="1:37" ht="12.75">
      <c r="A508" s="366"/>
      <c r="B508" s="366"/>
      <c r="C508" s="367"/>
      <c r="D508" s="366"/>
      <c r="E508" s="366"/>
      <c r="F508" s="366"/>
      <c r="G508" s="366"/>
      <c r="H508" s="366"/>
      <c r="I508" s="366"/>
      <c r="J508" s="366"/>
      <c r="K508" s="366"/>
      <c r="L508" s="366"/>
      <c r="M508" s="366"/>
      <c r="N508" s="366"/>
      <c r="O508" s="366"/>
      <c r="P508" s="366"/>
      <c r="Q508" s="366"/>
      <c r="R508" s="366"/>
      <c r="S508" s="366"/>
      <c r="T508" s="366"/>
      <c r="U508" s="366"/>
      <c r="V508" s="366"/>
      <c r="W508" s="366"/>
      <c r="X508" s="366"/>
      <c r="Y508" s="366"/>
      <c r="Z508" s="366"/>
      <c r="AA508" s="366"/>
      <c r="AB508" s="366"/>
      <c r="AC508" s="366"/>
      <c r="AD508" s="366"/>
      <c r="AE508" s="366"/>
      <c r="AF508" s="366"/>
      <c r="AG508" s="366"/>
      <c r="AH508" s="366"/>
      <c r="AI508" s="366"/>
      <c r="AJ508" s="366"/>
      <c r="AK508" s="366"/>
    </row>
    <row r="509" spans="1:37" ht="12.75">
      <c r="A509" s="366"/>
      <c r="B509" s="366"/>
      <c r="C509" s="367"/>
      <c r="D509" s="366"/>
      <c r="E509" s="366"/>
      <c r="F509" s="366"/>
      <c r="G509" s="366"/>
      <c r="H509" s="366"/>
      <c r="I509" s="366"/>
      <c r="J509" s="366"/>
      <c r="K509" s="366"/>
      <c r="L509" s="366"/>
      <c r="M509" s="366"/>
      <c r="N509" s="366"/>
      <c r="O509" s="366"/>
      <c r="P509" s="366"/>
      <c r="Q509" s="366"/>
      <c r="R509" s="366"/>
      <c r="S509" s="366"/>
      <c r="T509" s="366"/>
      <c r="U509" s="366"/>
      <c r="V509" s="366"/>
      <c r="W509" s="366"/>
      <c r="X509" s="366"/>
      <c r="Y509" s="366"/>
      <c r="Z509" s="366"/>
      <c r="AA509" s="366"/>
      <c r="AB509" s="366"/>
      <c r="AC509" s="366"/>
      <c r="AD509" s="366"/>
      <c r="AE509" s="366"/>
      <c r="AF509" s="366"/>
      <c r="AG509" s="366"/>
      <c r="AH509" s="366"/>
      <c r="AI509" s="366"/>
      <c r="AJ509" s="366"/>
      <c r="AK509" s="366"/>
    </row>
    <row r="510" spans="1:37" ht="12.75">
      <c r="A510" s="366"/>
      <c r="B510" s="366"/>
      <c r="C510" s="367"/>
      <c r="D510" s="366"/>
      <c r="E510" s="366"/>
      <c r="F510" s="366"/>
      <c r="G510" s="366"/>
      <c r="H510" s="366"/>
      <c r="I510" s="366"/>
      <c r="J510" s="366"/>
      <c r="K510" s="366"/>
      <c r="L510" s="366"/>
      <c r="M510" s="366"/>
      <c r="N510" s="366"/>
      <c r="O510" s="366"/>
      <c r="P510" s="366"/>
      <c r="Q510" s="366"/>
      <c r="R510" s="366"/>
      <c r="S510" s="366"/>
      <c r="T510" s="366"/>
      <c r="U510" s="366"/>
      <c r="V510" s="366"/>
      <c r="W510" s="366"/>
      <c r="X510" s="366"/>
      <c r="Y510" s="366"/>
      <c r="Z510" s="366"/>
      <c r="AA510" s="366"/>
      <c r="AB510" s="366"/>
      <c r="AC510" s="366"/>
      <c r="AD510" s="366"/>
      <c r="AE510" s="366"/>
      <c r="AF510" s="366"/>
      <c r="AG510" s="366"/>
      <c r="AH510" s="366"/>
      <c r="AI510" s="366"/>
      <c r="AJ510" s="366"/>
      <c r="AK510" s="366"/>
    </row>
    <row r="511" spans="1:37" ht="12.75">
      <c r="A511" s="366"/>
      <c r="B511" s="366"/>
      <c r="C511" s="367"/>
      <c r="D511" s="366"/>
      <c r="E511" s="366"/>
      <c r="F511" s="366"/>
      <c r="G511" s="366"/>
      <c r="H511" s="366"/>
      <c r="I511" s="366"/>
      <c r="J511" s="366"/>
      <c r="K511" s="366"/>
      <c r="L511" s="366"/>
      <c r="M511" s="366"/>
      <c r="N511" s="366"/>
      <c r="O511" s="366"/>
      <c r="P511" s="366"/>
      <c r="Q511" s="366"/>
      <c r="R511" s="366"/>
      <c r="S511" s="366"/>
      <c r="T511" s="366"/>
      <c r="U511" s="366"/>
      <c r="V511" s="366"/>
      <c r="W511" s="366"/>
      <c r="X511" s="366"/>
      <c r="Y511" s="366"/>
      <c r="Z511" s="366"/>
      <c r="AA511" s="366"/>
      <c r="AB511" s="366"/>
      <c r="AC511" s="366"/>
      <c r="AD511" s="366"/>
      <c r="AE511" s="366"/>
      <c r="AF511" s="366"/>
      <c r="AG511" s="366"/>
      <c r="AH511" s="366"/>
      <c r="AI511" s="366"/>
      <c r="AJ511" s="366"/>
      <c r="AK511" s="366"/>
    </row>
    <row r="512" spans="1:37" ht="12.75">
      <c r="A512" s="366"/>
      <c r="B512" s="366"/>
      <c r="C512" s="367"/>
      <c r="D512" s="366"/>
      <c r="E512" s="366"/>
      <c r="F512" s="366"/>
      <c r="G512" s="366"/>
      <c r="H512" s="366"/>
      <c r="I512" s="366"/>
      <c r="J512" s="366"/>
      <c r="K512" s="366"/>
      <c r="L512" s="366"/>
      <c r="M512" s="366"/>
      <c r="N512" s="366"/>
      <c r="O512" s="366"/>
      <c r="P512" s="366"/>
      <c r="Q512" s="366"/>
      <c r="R512" s="366"/>
      <c r="S512" s="366"/>
      <c r="T512" s="366"/>
      <c r="U512" s="366"/>
      <c r="V512" s="366"/>
      <c r="W512" s="366"/>
      <c r="X512" s="366"/>
      <c r="Y512" s="366"/>
      <c r="Z512" s="366"/>
      <c r="AA512" s="366"/>
      <c r="AB512" s="366"/>
      <c r="AC512" s="366"/>
      <c r="AD512" s="366"/>
      <c r="AE512" s="366"/>
      <c r="AF512" s="366"/>
      <c r="AG512" s="366"/>
      <c r="AH512" s="366"/>
      <c r="AI512" s="366"/>
      <c r="AJ512" s="366"/>
      <c r="AK512" s="366"/>
    </row>
    <row r="513" spans="1:37" ht="12.75">
      <c r="A513" s="366"/>
      <c r="B513" s="366"/>
      <c r="C513" s="367"/>
      <c r="D513" s="366"/>
      <c r="E513" s="366"/>
      <c r="F513" s="366"/>
      <c r="G513" s="366"/>
      <c r="H513" s="366"/>
      <c r="I513" s="366"/>
      <c r="J513" s="366"/>
      <c r="K513" s="366"/>
      <c r="L513" s="366"/>
      <c r="M513" s="366"/>
      <c r="N513" s="366"/>
      <c r="O513" s="366"/>
      <c r="P513" s="366"/>
      <c r="Q513" s="366"/>
      <c r="R513" s="366"/>
      <c r="S513" s="366"/>
      <c r="T513" s="366"/>
      <c r="U513" s="366"/>
      <c r="V513" s="366"/>
      <c r="W513" s="366"/>
      <c r="X513" s="366"/>
      <c r="Y513" s="366"/>
      <c r="Z513" s="366"/>
      <c r="AA513" s="366"/>
      <c r="AB513" s="366"/>
      <c r="AC513" s="366"/>
      <c r="AD513" s="366"/>
      <c r="AE513" s="366"/>
      <c r="AF513" s="366"/>
      <c r="AG513" s="366"/>
      <c r="AH513" s="366"/>
      <c r="AI513" s="366"/>
      <c r="AJ513" s="366"/>
      <c r="AK513" s="366"/>
    </row>
    <row r="514" spans="1:37" ht="12.75">
      <c r="A514" s="366"/>
      <c r="B514" s="366"/>
      <c r="C514" s="367"/>
      <c r="D514" s="366"/>
      <c r="E514" s="366"/>
      <c r="F514" s="366"/>
      <c r="G514" s="366"/>
      <c r="H514" s="366"/>
      <c r="I514" s="366"/>
      <c r="J514" s="366"/>
      <c r="K514" s="366"/>
      <c r="L514" s="366"/>
      <c r="M514" s="366"/>
      <c r="N514" s="366"/>
      <c r="O514" s="366"/>
      <c r="P514" s="366"/>
      <c r="Q514" s="366"/>
      <c r="R514" s="366"/>
      <c r="S514" s="366"/>
      <c r="T514" s="366"/>
      <c r="U514" s="366"/>
      <c r="V514" s="366"/>
      <c r="W514" s="366"/>
      <c r="X514" s="366"/>
      <c r="Y514" s="366"/>
      <c r="Z514" s="366"/>
      <c r="AA514" s="366"/>
      <c r="AB514" s="366"/>
      <c r="AC514" s="366"/>
      <c r="AD514" s="366"/>
      <c r="AE514" s="366"/>
      <c r="AF514" s="366"/>
      <c r="AG514" s="366"/>
      <c r="AH514" s="366"/>
      <c r="AI514" s="366"/>
      <c r="AJ514" s="366"/>
      <c r="AK514" s="366"/>
    </row>
    <row r="515" spans="1:37" ht="12.75">
      <c r="A515" s="366"/>
      <c r="B515" s="366"/>
      <c r="C515" s="367"/>
      <c r="D515" s="366"/>
      <c r="E515" s="366"/>
      <c r="F515" s="366"/>
      <c r="G515" s="366"/>
      <c r="H515" s="366"/>
      <c r="I515" s="366"/>
      <c r="J515" s="366"/>
      <c r="K515" s="366"/>
      <c r="L515" s="366"/>
      <c r="M515" s="366"/>
      <c r="N515" s="366"/>
      <c r="O515" s="366"/>
      <c r="P515" s="366"/>
      <c r="Q515" s="366"/>
      <c r="R515" s="366"/>
      <c r="S515" s="366"/>
      <c r="T515" s="366"/>
      <c r="U515" s="366"/>
      <c r="V515" s="366"/>
      <c r="W515" s="366"/>
      <c r="X515" s="366"/>
      <c r="Y515" s="366"/>
      <c r="Z515" s="366"/>
      <c r="AA515" s="366"/>
      <c r="AB515" s="366"/>
      <c r="AC515" s="366"/>
      <c r="AD515" s="366"/>
      <c r="AE515" s="366"/>
      <c r="AF515" s="366"/>
      <c r="AG515" s="366"/>
      <c r="AH515" s="366"/>
      <c r="AI515" s="366"/>
      <c r="AJ515" s="366"/>
      <c r="AK515" s="366"/>
    </row>
    <row r="516" spans="1:37" ht="12.75">
      <c r="A516" s="366"/>
      <c r="B516" s="366"/>
      <c r="C516" s="367"/>
      <c r="D516" s="366"/>
      <c r="E516" s="366"/>
      <c r="F516" s="366"/>
      <c r="G516" s="366"/>
      <c r="H516" s="366"/>
      <c r="I516" s="366"/>
      <c r="J516" s="366"/>
      <c r="K516" s="366"/>
      <c r="L516" s="366"/>
      <c r="M516" s="366"/>
      <c r="N516" s="366"/>
      <c r="O516" s="366"/>
      <c r="P516" s="366"/>
      <c r="Q516" s="366"/>
      <c r="R516" s="366"/>
      <c r="S516" s="366"/>
      <c r="T516" s="366"/>
      <c r="U516" s="366"/>
      <c r="V516" s="366"/>
      <c r="W516" s="366"/>
      <c r="X516" s="366"/>
      <c r="Y516" s="366"/>
      <c r="Z516" s="366"/>
      <c r="AA516" s="366"/>
      <c r="AB516" s="366"/>
      <c r="AC516" s="366"/>
      <c r="AD516" s="366"/>
      <c r="AE516" s="366"/>
      <c r="AF516" s="366"/>
      <c r="AG516" s="366"/>
      <c r="AH516" s="366"/>
      <c r="AI516" s="366"/>
      <c r="AJ516" s="366"/>
      <c r="AK516" s="366"/>
    </row>
    <row r="517" spans="1:37" ht="12.75">
      <c r="A517" s="366"/>
      <c r="B517" s="366"/>
      <c r="C517" s="367"/>
      <c r="D517" s="366"/>
      <c r="E517" s="366"/>
      <c r="F517" s="366"/>
      <c r="G517" s="366"/>
      <c r="H517" s="366"/>
      <c r="I517" s="366"/>
      <c r="J517" s="366"/>
      <c r="K517" s="366"/>
      <c r="L517" s="366"/>
      <c r="M517" s="366"/>
      <c r="N517" s="366"/>
      <c r="O517" s="366"/>
      <c r="P517" s="366"/>
      <c r="Q517" s="366"/>
      <c r="R517" s="366"/>
      <c r="S517" s="366"/>
      <c r="T517" s="366"/>
      <c r="U517" s="366"/>
      <c r="V517" s="366"/>
      <c r="W517" s="366"/>
      <c r="X517" s="366"/>
      <c r="Y517" s="366"/>
      <c r="Z517" s="366"/>
      <c r="AA517" s="366"/>
      <c r="AB517" s="366"/>
      <c r="AC517" s="366"/>
      <c r="AD517" s="366"/>
      <c r="AE517" s="366"/>
      <c r="AF517" s="366"/>
      <c r="AG517" s="366"/>
      <c r="AH517" s="366"/>
      <c r="AI517" s="366"/>
      <c r="AJ517" s="366"/>
      <c r="AK517" s="366"/>
    </row>
    <row r="518" spans="1:37" ht="12.75">
      <c r="A518" s="366"/>
      <c r="B518" s="366"/>
      <c r="C518" s="367"/>
      <c r="D518" s="366"/>
      <c r="E518" s="366"/>
      <c r="F518" s="366"/>
      <c r="G518" s="366"/>
      <c r="H518" s="366"/>
      <c r="I518" s="366"/>
      <c r="J518" s="366"/>
      <c r="K518" s="366"/>
      <c r="L518" s="366"/>
      <c r="M518" s="366"/>
      <c r="N518" s="366"/>
      <c r="O518" s="366"/>
      <c r="P518" s="366"/>
      <c r="Q518" s="366"/>
      <c r="R518" s="366"/>
      <c r="S518" s="366"/>
      <c r="T518" s="366"/>
      <c r="U518" s="366"/>
      <c r="V518" s="366"/>
      <c r="W518" s="366"/>
      <c r="X518" s="366"/>
      <c r="Y518" s="366"/>
      <c r="Z518" s="366"/>
      <c r="AA518" s="366"/>
      <c r="AB518" s="366"/>
      <c r="AC518" s="366"/>
      <c r="AD518" s="366"/>
      <c r="AE518" s="366"/>
      <c r="AF518" s="366"/>
      <c r="AG518" s="366"/>
      <c r="AH518" s="366"/>
      <c r="AI518" s="366"/>
      <c r="AJ518" s="366"/>
      <c r="AK518" s="366"/>
    </row>
    <row r="519" spans="1:37" ht="12.75">
      <c r="A519" s="366"/>
      <c r="B519" s="366"/>
      <c r="C519" s="367"/>
      <c r="D519" s="366"/>
      <c r="E519" s="366"/>
      <c r="F519" s="366"/>
      <c r="G519" s="366"/>
      <c r="H519" s="366"/>
      <c r="I519" s="366"/>
      <c r="J519" s="366"/>
      <c r="K519" s="366"/>
      <c r="L519" s="366"/>
      <c r="M519" s="366"/>
      <c r="N519" s="366"/>
      <c r="O519" s="366"/>
      <c r="P519" s="366"/>
      <c r="Q519" s="366"/>
      <c r="R519" s="366"/>
      <c r="S519" s="366"/>
      <c r="T519" s="366"/>
      <c r="U519" s="366"/>
      <c r="V519" s="366"/>
      <c r="W519" s="366"/>
      <c r="X519" s="366"/>
      <c r="Y519" s="366"/>
      <c r="Z519" s="366"/>
      <c r="AA519" s="366"/>
      <c r="AB519" s="366"/>
      <c r="AC519" s="366"/>
      <c r="AD519" s="366"/>
      <c r="AE519" s="366"/>
      <c r="AF519" s="366"/>
      <c r="AG519" s="366"/>
      <c r="AH519" s="366"/>
      <c r="AI519" s="366"/>
      <c r="AJ519" s="366"/>
      <c r="AK519" s="366"/>
    </row>
    <row r="520" spans="1:37" ht="12.75">
      <c r="A520" s="366"/>
      <c r="B520" s="366"/>
      <c r="C520" s="367"/>
      <c r="D520" s="366"/>
      <c r="E520" s="366"/>
      <c r="F520" s="366"/>
      <c r="G520" s="366"/>
      <c r="H520" s="366"/>
      <c r="I520" s="366"/>
      <c r="J520" s="366"/>
      <c r="K520" s="366"/>
      <c r="L520" s="366"/>
      <c r="M520" s="366"/>
      <c r="N520" s="366"/>
      <c r="O520" s="366"/>
      <c r="P520" s="366"/>
      <c r="Q520" s="366"/>
      <c r="R520" s="366"/>
      <c r="S520" s="366"/>
      <c r="T520" s="366"/>
      <c r="U520" s="366"/>
      <c r="V520" s="366"/>
      <c r="W520" s="366"/>
      <c r="X520" s="366"/>
      <c r="Y520" s="366"/>
      <c r="Z520" s="366"/>
      <c r="AA520" s="366"/>
      <c r="AB520" s="366"/>
      <c r="AC520" s="366"/>
      <c r="AD520" s="366"/>
      <c r="AE520" s="366"/>
      <c r="AF520" s="366"/>
      <c r="AG520" s="366"/>
      <c r="AH520" s="366"/>
      <c r="AI520" s="366"/>
      <c r="AJ520" s="366"/>
      <c r="AK520" s="366"/>
    </row>
    <row r="521" spans="1:37" ht="12.75">
      <c r="A521" s="366"/>
      <c r="B521" s="366"/>
      <c r="C521" s="367"/>
      <c r="D521" s="366"/>
      <c r="E521" s="366"/>
      <c r="F521" s="366"/>
      <c r="G521" s="366"/>
      <c r="H521" s="366"/>
      <c r="I521" s="366"/>
      <c r="J521" s="366"/>
      <c r="K521" s="366"/>
      <c r="L521" s="366"/>
      <c r="M521" s="366"/>
      <c r="N521" s="366"/>
      <c r="O521" s="366"/>
      <c r="P521" s="366"/>
      <c r="Q521" s="366"/>
      <c r="R521" s="366"/>
      <c r="S521" s="366"/>
      <c r="T521" s="366"/>
      <c r="U521" s="366"/>
      <c r="V521" s="366"/>
      <c r="W521" s="366"/>
      <c r="X521" s="366"/>
      <c r="Y521" s="366"/>
      <c r="Z521" s="366"/>
      <c r="AA521" s="366"/>
      <c r="AB521" s="366"/>
      <c r="AC521" s="366"/>
      <c r="AD521" s="366"/>
      <c r="AE521" s="366"/>
      <c r="AF521" s="366"/>
      <c r="AG521" s="366"/>
      <c r="AH521" s="366"/>
      <c r="AI521" s="366"/>
      <c r="AJ521" s="366"/>
      <c r="AK521" s="366"/>
    </row>
    <row r="522" spans="1:37" ht="12.75">
      <c r="A522" s="366"/>
      <c r="B522" s="366"/>
      <c r="C522" s="367"/>
      <c r="D522" s="366"/>
      <c r="E522" s="366"/>
      <c r="F522" s="366"/>
      <c r="G522" s="366"/>
      <c r="H522" s="366"/>
      <c r="I522" s="366"/>
      <c r="J522" s="366"/>
      <c r="K522" s="366"/>
      <c r="L522" s="366"/>
      <c r="M522" s="366"/>
      <c r="N522" s="366"/>
      <c r="O522" s="366"/>
      <c r="P522" s="366"/>
      <c r="Q522" s="366"/>
      <c r="R522" s="366"/>
      <c r="S522" s="366"/>
      <c r="T522" s="366"/>
      <c r="U522" s="366"/>
      <c r="V522" s="366"/>
      <c r="W522" s="366"/>
      <c r="X522" s="366"/>
      <c r="Y522" s="366"/>
      <c r="Z522" s="366"/>
      <c r="AA522" s="366"/>
      <c r="AB522" s="366"/>
      <c r="AC522" s="366"/>
      <c r="AD522" s="366"/>
      <c r="AE522" s="366"/>
      <c r="AF522" s="366"/>
      <c r="AG522" s="366"/>
      <c r="AH522" s="366"/>
      <c r="AI522" s="366"/>
      <c r="AJ522" s="366"/>
      <c r="AK522" s="366"/>
    </row>
    <row r="523" spans="1:37" ht="12.75">
      <c r="A523" s="366"/>
      <c r="B523" s="366"/>
      <c r="C523" s="367"/>
      <c r="D523" s="366"/>
      <c r="E523" s="366"/>
      <c r="F523" s="366"/>
      <c r="G523" s="366"/>
      <c r="H523" s="366"/>
      <c r="I523" s="366"/>
      <c r="J523" s="366"/>
      <c r="K523" s="366"/>
      <c r="L523" s="366"/>
      <c r="M523" s="366"/>
      <c r="N523" s="366"/>
      <c r="O523" s="366"/>
      <c r="P523" s="366"/>
      <c r="Q523" s="366"/>
      <c r="R523" s="366"/>
      <c r="S523" s="366"/>
      <c r="T523" s="366"/>
      <c r="U523" s="366"/>
      <c r="V523" s="366"/>
      <c r="W523" s="366"/>
      <c r="X523" s="366"/>
      <c r="Y523" s="366"/>
      <c r="Z523" s="366"/>
      <c r="AA523" s="366"/>
      <c r="AB523" s="366"/>
      <c r="AC523" s="366"/>
      <c r="AD523" s="366"/>
      <c r="AE523" s="366"/>
      <c r="AF523" s="366"/>
      <c r="AG523" s="366"/>
      <c r="AH523" s="366"/>
      <c r="AI523" s="366"/>
      <c r="AJ523" s="366"/>
      <c r="AK523" s="366"/>
    </row>
    <row r="524" spans="1:37" ht="12.75">
      <c r="A524" s="366"/>
      <c r="B524" s="366"/>
      <c r="C524" s="367"/>
      <c r="D524" s="366"/>
      <c r="E524" s="366"/>
      <c r="F524" s="366"/>
      <c r="G524" s="366"/>
      <c r="H524" s="366"/>
      <c r="I524" s="366"/>
      <c r="J524" s="366"/>
      <c r="K524" s="366"/>
      <c r="L524" s="366"/>
      <c r="M524" s="366"/>
      <c r="N524" s="366"/>
      <c r="O524" s="366"/>
      <c r="P524" s="366"/>
      <c r="Q524" s="366"/>
      <c r="R524" s="366"/>
      <c r="S524" s="366"/>
      <c r="T524" s="366"/>
      <c r="U524" s="366"/>
      <c r="V524" s="366"/>
      <c r="W524" s="366"/>
      <c r="X524" s="366"/>
      <c r="Y524" s="366"/>
      <c r="Z524" s="366"/>
      <c r="AA524" s="366"/>
      <c r="AB524" s="366"/>
      <c r="AC524" s="366"/>
      <c r="AD524" s="366"/>
      <c r="AE524" s="366"/>
      <c r="AF524" s="366"/>
      <c r="AG524" s="366"/>
      <c r="AH524" s="366"/>
      <c r="AI524" s="366"/>
      <c r="AJ524" s="366"/>
      <c r="AK524" s="366"/>
    </row>
    <row r="525" spans="1:37" ht="12.75">
      <c r="A525" s="366"/>
      <c r="B525" s="366"/>
      <c r="C525" s="367"/>
      <c r="D525" s="366"/>
      <c r="E525" s="366"/>
      <c r="F525" s="366"/>
      <c r="G525" s="366"/>
      <c r="H525" s="366"/>
      <c r="I525" s="366"/>
      <c r="J525" s="366"/>
      <c r="K525" s="366"/>
      <c r="L525" s="366"/>
      <c r="M525" s="366"/>
      <c r="N525" s="366"/>
      <c r="O525" s="366"/>
      <c r="P525" s="366"/>
      <c r="Q525" s="366"/>
      <c r="R525" s="366"/>
      <c r="S525" s="366"/>
      <c r="T525" s="366"/>
      <c r="U525" s="366"/>
      <c r="V525" s="366"/>
      <c r="W525" s="366"/>
      <c r="X525" s="366"/>
      <c r="Y525" s="366"/>
      <c r="Z525" s="366"/>
      <c r="AA525" s="366"/>
      <c r="AB525" s="366"/>
      <c r="AC525" s="366"/>
      <c r="AD525" s="366"/>
      <c r="AE525" s="366"/>
      <c r="AF525" s="366"/>
      <c r="AG525" s="366"/>
      <c r="AH525" s="366"/>
      <c r="AI525" s="366"/>
      <c r="AJ525" s="366"/>
      <c r="AK525" s="366"/>
    </row>
    <row r="526" spans="1:37" ht="12.75">
      <c r="A526" s="366"/>
      <c r="B526" s="366"/>
      <c r="C526" s="367"/>
      <c r="D526" s="366"/>
      <c r="E526" s="366"/>
      <c r="F526" s="366"/>
      <c r="G526" s="366"/>
      <c r="H526" s="366"/>
      <c r="I526" s="366"/>
      <c r="J526" s="366"/>
      <c r="K526" s="366"/>
      <c r="L526" s="366"/>
      <c r="M526" s="366"/>
      <c r="N526" s="366"/>
      <c r="O526" s="366"/>
      <c r="P526" s="366"/>
      <c r="Q526" s="366"/>
      <c r="R526" s="366"/>
      <c r="S526" s="366"/>
      <c r="T526" s="366"/>
      <c r="U526" s="366"/>
      <c r="V526" s="366"/>
      <c r="W526" s="366"/>
      <c r="X526" s="366"/>
      <c r="Y526" s="366"/>
      <c r="Z526" s="366"/>
      <c r="AA526" s="366"/>
      <c r="AB526" s="366"/>
      <c r="AC526" s="366"/>
      <c r="AD526" s="366"/>
      <c r="AE526" s="366"/>
      <c r="AF526" s="366"/>
      <c r="AG526" s="366"/>
      <c r="AH526" s="366"/>
      <c r="AI526" s="366"/>
      <c r="AJ526" s="366"/>
      <c r="AK526" s="366"/>
    </row>
    <row r="527" spans="1:37" ht="12.75">
      <c r="A527" s="366"/>
      <c r="B527" s="366"/>
      <c r="C527" s="367"/>
      <c r="D527" s="366"/>
      <c r="E527" s="366"/>
      <c r="F527" s="366"/>
      <c r="G527" s="366"/>
      <c r="H527" s="366"/>
      <c r="I527" s="366"/>
      <c r="J527" s="366"/>
      <c r="K527" s="366"/>
      <c r="L527" s="366"/>
      <c r="M527" s="366"/>
      <c r="N527" s="366"/>
      <c r="O527" s="366"/>
      <c r="P527" s="366"/>
      <c r="Q527" s="366"/>
      <c r="R527" s="366"/>
      <c r="S527" s="366"/>
      <c r="T527" s="366"/>
      <c r="U527" s="366"/>
      <c r="V527" s="366"/>
      <c r="W527" s="366"/>
      <c r="X527" s="366"/>
      <c r="Y527" s="366"/>
      <c r="Z527" s="366"/>
      <c r="AA527" s="366"/>
      <c r="AB527" s="366"/>
      <c r="AC527" s="366"/>
      <c r="AD527" s="366"/>
      <c r="AE527" s="366"/>
      <c r="AF527" s="366"/>
      <c r="AG527" s="366"/>
      <c r="AH527" s="366"/>
      <c r="AI527" s="366"/>
      <c r="AJ527" s="366"/>
      <c r="AK527" s="366"/>
    </row>
    <row r="528" spans="1:37" ht="12.75">
      <c r="A528" s="366"/>
      <c r="B528" s="366"/>
      <c r="C528" s="367"/>
      <c r="D528" s="366"/>
      <c r="E528" s="366"/>
      <c r="F528" s="366"/>
      <c r="G528" s="366"/>
      <c r="H528" s="366"/>
      <c r="I528" s="366"/>
      <c r="J528" s="366"/>
      <c r="K528" s="366"/>
      <c r="L528" s="366"/>
      <c r="M528" s="366"/>
      <c r="N528" s="366"/>
      <c r="O528" s="366"/>
      <c r="P528" s="366"/>
      <c r="Q528" s="366"/>
      <c r="R528" s="366"/>
      <c r="S528" s="366"/>
      <c r="T528" s="366"/>
      <c r="U528" s="366"/>
      <c r="V528" s="366"/>
      <c r="W528" s="366"/>
      <c r="X528" s="366"/>
      <c r="Y528" s="366"/>
      <c r="Z528" s="366"/>
      <c r="AA528" s="366"/>
      <c r="AB528" s="366"/>
      <c r="AC528" s="366"/>
      <c r="AD528" s="366"/>
      <c r="AE528" s="366"/>
      <c r="AF528" s="366"/>
      <c r="AG528" s="366"/>
      <c r="AH528" s="366"/>
      <c r="AI528" s="366"/>
      <c r="AJ528" s="366"/>
      <c r="AK528" s="366"/>
    </row>
    <row r="529" spans="1:37" ht="12.75">
      <c r="A529" s="366"/>
      <c r="B529" s="366"/>
      <c r="C529" s="367"/>
      <c r="D529" s="366"/>
      <c r="E529" s="366"/>
      <c r="F529" s="366"/>
      <c r="G529" s="366"/>
      <c r="H529" s="366"/>
      <c r="I529" s="366"/>
      <c r="J529" s="366"/>
      <c r="K529" s="366"/>
      <c r="L529" s="366"/>
      <c r="M529" s="366"/>
      <c r="N529" s="366"/>
      <c r="O529" s="366"/>
      <c r="P529" s="366"/>
      <c r="Q529" s="366"/>
      <c r="R529" s="366"/>
      <c r="S529" s="366"/>
      <c r="T529" s="366"/>
      <c r="U529" s="366"/>
      <c r="V529" s="366"/>
      <c r="W529" s="366"/>
      <c r="X529" s="366"/>
      <c r="Y529" s="366"/>
      <c r="Z529" s="366"/>
      <c r="AA529" s="366"/>
      <c r="AB529" s="366"/>
      <c r="AC529" s="366"/>
      <c r="AD529" s="366"/>
      <c r="AE529" s="366"/>
      <c r="AF529" s="366"/>
      <c r="AG529" s="366"/>
      <c r="AH529" s="366"/>
      <c r="AI529" s="366"/>
      <c r="AJ529" s="366"/>
      <c r="AK529" s="366"/>
    </row>
    <row r="530" spans="1:37" ht="12.75">
      <c r="A530" s="366"/>
      <c r="B530" s="366"/>
      <c r="C530" s="367"/>
      <c r="D530" s="366"/>
      <c r="E530" s="366"/>
      <c r="F530" s="366"/>
      <c r="G530" s="366"/>
      <c r="H530" s="366"/>
      <c r="I530" s="366"/>
      <c r="J530" s="366"/>
      <c r="K530" s="366"/>
      <c r="L530" s="366"/>
      <c r="M530" s="366"/>
      <c r="N530" s="366"/>
      <c r="O530" s="366"/>
      <c r="P530" s="366"/>
      <c r="Q530" s="366"/>
      <c r="R530" s="366"/>
      <c r="S530" s="366"/>
      <c r="T530" s="366"/>
      <c r="U530" s="366"/>
      <c r="V530" s="366"/>
      <c r="W530" s="366"/>
      <c r="X530" s="366"/>
      <c r="Y530" s="366"/>
      <c r="Z530" s="366"/>
      <c r="AA530" s="366"/>
      <c r="AB530" s="366"/>
      <c r="AC530" s="366"/>
      <c r="AD530" s="366"/>
      <c r="AE530" s="366"/>
      <c r="AF530" s="366"/>
      <c r="AG530" s="366"/>
      <c r="AH530" s="366"/>
      <c r="AI530" s="366"/>
      <c r="AJ530" s="366"/>
      <c r="AK530" s="366"/>
    </row>
    <row r="531" spans="1:37" ht="12.75">
      <c r="A531" s="366"/>
      <c r="B531" s="366"/>
      <c r="C531" s="367"/>
      <c r="D531" s="366"/>
      <c r="E531" s="366"/>
      <c r="F531" s="366"/>
      <c r="G531" s="366"/>
      <c r="H531" s="366"/>
      <c r="I531" s="366"/>
      <c r="J531" s="366"/>
      <c r="K531" s="366"/>
      <c r="L531" s="366"/>
      <c r="M531" s="366"/>
      <c r="N531" s="366"/>
      <c r="O531" s="366"/>
      <c r="P531" s="366"/>
      <c r="Q531" s="366"/>
      <c r="R531" s="366"/>
      <c r="S531" s="366"/>
      <c r="T531" s="366"/>
      <c r="U531" s="366"/>
      <c r="V531" s="366"/>
      <c r="W531" s="366"/>
      <c r="X531" s="366"/>
      <c r="Y531" s="366"/>
      <c r="Z531" s="366"/>
      <c r="AA531" s="366"/>
      <c r="AB531" s="366"/>
      <c r="AC531" s="366"/>
      <c r="AD531" s="366"/>
      <c r="AE531" s="366"/>
      <c r="AF531" s="366"/>
      <c r="AG531" s="366"/>
      <c r="AH531" s="366"/>
      <c r="AI531" s="366"/>
      <c r="AJ531" s="366"/>
      <c r="AK531" s="366"/>
    </row>
    <row r="532" spans="1:37" ht="12.75">
      <c r="A532" s="366"/>
      <c r="B532" s="366"/>
      <c r="C532" s="367"/>
      <c r="D532" s="366"/>
      <c r="E532" s="366"/>
      <c r="F532" s="366"/>
      <c r="G532" s="366"/>
      <c r="H532" s="366"/>
      <c r="I532" s="366"/>
      <c r="J532" s="366"/>
      <c r="K532" s="366"/>
      <c r="L532" s="366"/>
      <c r="M532" s="366"/>
      <c r="N532" s="366"/>
      <c r="O532" s="366"/>
      <c r="P532" s="366"/>
      <c r="Q532" s="366"/>
      <c r="R532" s="366"/>
      <c r="S532" s="366"/>
      <c r="T532" s="366"/>
      <c r="U532" s="366"/>
      <c r="V532" s="366"/>
      <c r="W532" s="366"/>
      <c r="X532" s="366"/>
      <c r="Y532" s="366"/>
      <c r="Z532" s="366"/>
      <c r="AA532" s="366"/>
      <c r="AB532" s="366"/>
      <c r="AC532" s="366"/>
      <c r="AD532" s="366"/>
      <c r="AE532" s="366"/>
      <c r="AF532" s="366"/>
      <c r="AG532" s="366"/>
      <c r="AH532" s="366"/>
      <c r="AI532" s="366"/>
      <c r="AJ532" s="366"/>
      <c r="AK532" s="366"/>
    </row>
    <row r="533" spans="1:37" ht="12.75">
      <c r="A533" s="366"/>
      <c r="B533" s="366"/>
      <c r="C533" s="367"/>
      <c r="D533" s="366"/>
      <c r="E533" s="366"/>
      <c r="F533" s="366"/>
      <c r="G533" s="366"/>
      <c r="H533" s="366"/>
      <c r="I533" s="366"/>
      <c r="J533" s="366"/>
      <c r="K533" s="366"/>
      <c r="L533" s="366"/>
      <c r="M533" s="366"/>
      <c r="N533" s="366"/>
      <c r="O533" s="366"/>
      <c r="P533" s="366"/>
      <c r="Q533" s="366"/>
      <c r="R533" s="366"/>
      <c r="S533" s="366"/>
      <c r="T533" s="366"/>
      <c r="U533" s="366"/>
      <c r="V533" s="366"/>
      <c r="W533" s="366"/>
      <c r="X533" s="366"/>
      <c r="Y533" s="366"/>
      <c r="Z533" s="366"/>
      <c r="AA533" s="366"/>
      <c r="AB533" s="366"/>
      <c r="AC533" s="366"/>
      <c r="AD533" s="366"/>
      <c r="AE533" s="366"/>
      <c r="AF533" s="366"/>
      <c r="AG533" s="366"/>
      <c r="AH533" s="366"/>
      <c r="AI533" s="366"/>
      <c r="AJ533" s="366"/>
      <c r="AK533" s="366"/>
    </row>
    <row r="534" spans="1:37" ht="12.75">
      <c r="A534" s="366"/>
      <c r="B534" s="366"/>
      <c r="C534" s="367"/>
      <c r="D534" s="366"/>
      <c r="E534" s="366"/>
      <c r="F534" s="366"/>
      <c r="G534" s="366"/>
      <c r="H534" s="366"/>
      <c r="I534" s="366"/>
      <c r="J534" s="366"/>
      <c r="K534" s="366"/>
      <c r="L534" s="366"/>
      <c r="M534" s="366"/>
      <c r="N534" s="366"/>
      <c r="O534" s="366"/>
      <c r="P534" s="366"/>
      <c r="Q534" s="366"/>
      <c r="R534" s="366"/>
      <c r="S534" s="366"/>
      <c r="T534" s="366"/>
      <c r="U534" s="366"/>
      <c r="V534" s="366"/>
      <c r="W534" s="366"/>
      <c r="X534" s="366"/>
      <c r="Y534" s="366"/>
      <c r="Z534" s="366"/>
      <c r="AA534" s="366"/>
      <c r="AB534" s="366"/>
      <c r="AC534" s="366"/>
      <c r="AD534" s="366"/>
      <c r="AE534" s="366"/>
      <c r="AF534" s="366"/>
      <c r="AG534" s="366"/>
      <c r="AH534" s="366"/>
      <c r="AI534" s="366"/>
      <c r="AJ534" s="366"/>
      <c r="AK534" s="366"/>
    </row>
    <row r="535" spans="1:37" ht="12.75">
      <c r="A535" s="366"/>
      <c r="B535" s="366"/>
      <c r="C535" s="367"/>
      <c r="D535" s="366"/>
      <c r="E535" s="366"/>
      <c r="F535" s="366"/>
      <c r="G535" s="366"/>
      <c r="H535" s="366"/>
      <c r="I535" s="366"/>
      <c r="J535" s="366"/>
      <c r="K535" s="366"/>
      <c r="L535" s="366"/>
      <c r="M535" s="366"/>
      <c r="N535" s="366"/>
      <c r="O535" s="366"/>
      <c r="P535" s="366"/>
      <c r="Q535" s="366"/>
      <c r="R535" s="366"/>
      <c r="S535" s="366"/>
      <c r="T535" s="366"/>
      <c r="U535" s="366"/>
      <c r="V535" s="366"/>
      <c r="W535" s="366"/>
      <c r="X535" s="366"/>
      <c r="Y535" s="366"/>
      <c r="Z535" s="366"/>
      <c r="AA535" s="366"/>
      <c r="AB535" s="366"/>
      <c r="AC535" s="366"/>
      <c r="AD535" s="366"/>
      <c r="AE535" s="366"/>
      <c r="AF535" s="366"/>
      <c r="AG535" s="366"/>
      <c r="AH535" s="366"/>
      <c r="AI535" s="366"/>
      <c r="AJ535" s="366"/>
      <c r="AK535" s="366"/>
    </row>
    <row r="536" spans="1:37" ht="12.75">
      <c r="A536" s="366"/>
      <c r="B536" s="366"/>
      <c r="C536" s="367"/>
      <c r="D536" s="366"/>
      <c r="E536" s="366"/>
      <c r="F536" s="366"/>
      <c r="G536" s="366"/>
      <c r="H536" s="366"/>
      <c r="I536" s="366"/>
      <c r="J536" s="366"/>
      <c r="K536" s="366"/>
      <c r="L536" s="366"/>
      <c r="M536" s="366"/>
      <c r="N536" s="366"/>
      <c r="O536" s="366"/>
      <c r="P536" s="366"/>
      <c r="Q536" s="366"/>
      <c r="R536" s="366"/>
      <c r="S536" s="366"/>
      <c r="T536" s="366"/>
      <c r="U536" s="366"/>
      <c r="V536" s="366"/>
      <c r="W536" s="366"/>
      <c r="X536" s="366"/>
      <c r="Y536" s="366"/>
      <c r="Z536" s="366"/>
      <c r="AA536" s="366"/>
      <c r="AB536" s="366"/>
      <c r="AC536" s="366"/>
      <c r="AD536" s="366"/>
      <c r="AE536" s="366"/>
      <c r="AF536" s="366"/>
      <c r="AG536" s="366"/>
      <c r="AH536" s="366"/>
      <c r="AI536" s="366"/>
      <c r="AJ536" s="366"/>
      <c r="AK536" s="366"/>
    </row>
    <row r="537" spans="1:37" ht="12.75">
      <c r="A537" s="366"/>
      <c r="B537" s="366"/>
      <c r="C537" s="367"/>
      <c r="D537" s="366"/>
      <c r="E537" s="366"/>
      <c r="F537" s="366"/>
      <c r="G537" s="366"/>
      <c r="H537" s="366"/>
      <c r="I537" s="366"/>
      <c r="J537" s="366"/>
      <c r="K537" s="366"/>
      <c r="L537" s="366"/>
      <c r="M537" s="366"/>
      <c r="N537" s="366"/>
      <c r="O537" s="366"/>
      <c r="P537" s="366"/>
      <c r="Q537" s="366"/>
      <c r="R537" s="366"/>
      <c r="S537" s="366"/>
      <c r="T537" s="366"/>
      <c r="U537" s="366"/>
      <c r="V537" s="366"/>
      <c r="W537" s="366"/>
      <c r="X537" s="366"/>
      <c r="Y537" s="366"/>
      <c r="Z537" s="366"/>
      <c r="AA537" s="366"/>
      <c r="AB537" s="366"/>
      <c r="AC537" s="366"/>
      <c r="AD537" s="366"/>
      <c r="AE537" s="366"/>
      <c r="AF537" s="366"/>
      <c r="AG537" s="366"/>
      <c r="AH537" s="366"/>
      <c r="AI537" s="366"/>
      <c r="AJ537" s="366"/>
      <c r="AK537" s="366"/>
    </row>
    <row r="538" spans="1:37" ht="12.75">
      <c r="A538" s="366"/>
      <c r="B538" s="366"/>
      <c r="C538" s="367"/>
      <c r="D538" s="366"/>
      <c r="E538" s="366"/>
      <c r="F538" s="366"/>
      <c r="G538" s="366"/>
      <c r="H538" s="366"/>
      <c r="I538" s="366"/>
      <c r="J538" s="366"/>
      <c r="K538" s="366"/>
      <c r="L538" s="366"/>
      <c r="M538" s="366"/>
      <c r="N538" s="366"/>
      <c r="O538" s="366"/>
      <c r="P538" s="366"/>
      <c r="Q538" s="366"/>
      <c r="R538" s="366"/>
      <c r="S538" s="366"/>
      <c r="T538" s="366"/>
      <c r="U538" s="366"/>
      <c r="V538" s="366"/>
      <c r="W538" s="366"/>
      <c r="X538" s="366"/>
      <c r="Y538" s="366"/>
      <c r="Z538" s="366"/>
      <c r="AA538" s="366"/>
      <c r="AB538" s="366"/>
      <c r="AC538" s="366"/>
      <c r="AD538" s="366"/>
      <c r="AE538" s="366"/>
      <c r="AF538" s="366"/>
      <c r="AG538" s="366"/>
      <c r="AH538" s="366"/>
      <c r="AI538" s="366"/>
      <c r="AJ538" s="366"/>
      <c r="AK538" s="366"/>
    </row>
    <row r="539" spans="1:37" ht="12.75">
      <c r="A539" s="366"/>
      <c r="B539" s="366"/>
      <c r="C539" s="367"/>
      <c r="D539" s="366"/>
      <c r="E539" s="366"/>
      <c r="F539" s="366"/>
      <c r="G539" s="366"/>
      <c r="H539" s="366"/>
      <c r="I539" s="366"/>
      <c r="J539" s="366"/>
      <c r="K539" s="366"/>
      <c r="L539" s="366"/>
      <c r="M539" s="366"/>
      <c r="N539" s="366"/>
      <c r="O539" s="366"/>
      <c r="P539" s="366"/>
      <c r="Q539" s="366"/>
      <c r="R539" s="366"/>
      <c r="S539" s="366"/>
      <c r="T539" s="366"/>
      <c r="U539" s="366"/>
      <c r="V539" s="366"/>
      <c r="W539" s="366"/>
      <c r="X539" s="366"/>
      <c r="Y539" s="366"/>
      <c r="Z539" s="366"/>
      <c r="AA539" s="366"/>
      <c r="AB539" s="366"/>
      <c r="AC539" s="366"/>
      <c r="AD539" s="366"/>
      <c r="AE539" s="366"/>
      <c r="AF539" s="366"/>
      <c r="AG539" s="366"/>
      <c r="AH539" s="366"/>
      <c r="AI539" s="366"/>
      <c r="AJ539" s="366"/>
      <c r="AK539" s="366"/>
    </row>
    <row r="540" spans="1:37" ht="12.75">
      <c r="A540" s="366"/>
      <c r="B540" s="366"/>
      <c r="C540" s="367"/>
      <c r="D540" s="366"/>
      <c r="E540" s="366"/>
      <c r="F540" s="366"/>
      <c r="G540" s="366"/>
      <c r="H540" s="366"/>
      <c r="I540" s="366"/>
      <c r="J540" s="366"/>
      <c r="K540" s="366"/>
      <c r="L540" s="366"/>
      <c r="M540" s="366"/>
      <c r="N540" s="366"/>
      <c r="O540" s="366"/>
      <c r="P540" s="366"/>
      <c r="Q540" s="366"/>
      <c r="R540" s="366"/>
      <c r="S540" s="366"/>
      <c r="T540" s="366"/>
      <c r="U540" s="366"/>
      <c r="V540" s="366"/>
      <c r="W540" s="366"/>
      <c r="X540" s="366"/>
      <c r="Y540" s="366"/>
      <c r="Z540" s="366"/>
      <c r="AA540" s="366"/>
      <c r="AB540" s="366"/>
      <c r="AC540" s="366"/>
      <c r="AD540" s="366"/>
      <c r="AE540" s="366"/>
      <c r="AF540" s="366"/>
      <c r="AG540" s="366"/>
      <c r="AH540" s="366"/>
      <c r="AI540" s="366"/>
      <c r="AJ540" s="366"/>
      <c r="AK540" s="366"/>
    </row>
    <row r="541" spans="1:37" ht="12.75">
      <c r="A541" s="366"/>
      <c r="B541" s="366"/>
      <c r="C541" s="367"/>
      <c r="D541" s="366"/>
      <c r="E541" s="366"/>
      <c r="F541" s="366"/>
      <c r="G541" s="366"/>
      <c r="H541" s="366"/>
      <c r="I541" s="366"/>
      <c r="J541" s="366"/>
      <c r="K541" s="366"/>
      <c r="L541" s="366"/>
      <c r="M541" s="366"/>
      <c r="N541" s="366"/>
      <c r="O541" s="366"/>
      <c r="P541" s="366"/>
      <c r="Q541" s="366"/>
      <c r="R541" s="366"/>
      <c r="S541" s="366"/>
      <c r="T541" s="366"/>
      <c r="U541" s="366"/>
      <c r="V541" s="366"/>
      <c r="W541" s="366"/>
      <c r="X541" s="366"/>
      <c r="Y541" s="366"/>
      <c r="Z541" s="366"/>
      <c r="AA541" s="366"/>
      <c r="AB541" s="366"/>
      <c r="AC541" s="366"/>
      <c r="AD541" s="366"/>
      <c r="AE541" s="366"/>
      <c r="AF541" s="366"/>
      <c r="AG541" s="366"/>
      <c r="AH541" s="366"/>
      <c r="AI541" s="366"/>
      <c r="AJ541" s="366"/>
      <c r="AK541" s="366"/>
    </row>
    <row r="542" spans="1:37" ht="12.75">
      <c r="A542" s="366"/>
      <c r="B542" s="366"/>
      <c r="C542" s="367"/>
      <c r="D542" s="366"/>
      <c r="E542" s="366"/>
      <c r="F542" s="366"/>
      <c r="G542" s="366"/>
      <c r="H542" s="366"/>
      <c r="I542" s="366"/>
      <c r="J542" s="366"/>
      <c r="K542" s="366"/>
      <c r="L542" s="366"/>
      <c r="M542" s="366"/>
      <c r="N542" s="366"/>
      <c r="O542" s="366"/>
      <c r="P542" s="366"/>
      <c r="Q542" s="366"/>
      <c r="R542" s="366"/>
      <c r="S542" s="366"/>
      <c r="T542" s="366"/>
      <c r="U542" s="366"/>
      <c r="V542" s="366"/>
      <c r="W542" s="366"/>
      <c r="X542" s="366"/>
      <c r="Y542" s="366"/>
      <c r="Z542" s="366"/>
      <c r="AA542" s="366"/>
      <c r="AB542" s="366"/>
      <c r="AC542" s="366"/>
      <c r="AD542" s="366"/>
      <c r="AE542" s="366"/>
      <c r="AF542" s="366"/>
      <c r="AG542" s="366"/>
      <c r="AH542" s="366"/>
      <c r="AI542" s="366"/>
      <c r="AJ542" s="366"/>
      <c r="AK542" s="366"/>
    </row>
    <row r="543" spans="1:37" ht="12.75">
      <c r="A543" s="366"/>
      <c r="B543" s="366"/>
      <c r="C543" s="367"/>
      <c r="D543" s="366"/>
      <c r="E543" s="366"/>
      <c r="F543" s="366"/>
      <c r="G543" s="366"/>
      <c r="H543" s="366"/>
      <c r="I543" s="366"/>
      <c r="J543" s="366"/>
      <c r="K543" s="366"/>
      <c r="L543" s="366"/>
      <c r="M543" s="366"/>
      <c r="N543" s="366"/>
      <c r="O543" s="366"/>
      <c r="P543" s="366"/>
      <c r="Q543" s="366"/>
      <c r="R543" s="366"/>
      <c r="S543" s="366"/>
      <c r="T543" s="366"/>
      <c r="U543" s="366"/>
      <c r="V543" s="366"/>
      <c r="W543" s="366"/>
      <c r="X543" s="366"/>
      <c r="Y543" s="366"/>
      <c r="Z543" s="366"/>
      <c r="AA543" s="366"/>
      <c r="AB543" s="366"/>
      <c r="AC543" s="366"/>
      <c r="AD543" s="366"/>
      <c r="AE543" s="366"/>
      <c r="AF543" s="366"/>
      <c r="AG543" s="366"/>
      <c r="AH543" s="366"/>
      <c r="AI543" s="366"/>
      <c r="AJ543" s="366"/>
      <c r="AK543" s="366"/>
    </row>
    <row r="544" spans="1:37" ht="12.75">
      <c r="A544" s="366"/>
      <c r="B544" s="366"/>
      <c r="C544" s="367"/>
      <c r="D544" s="366"/>
      <c r="E544" s="366"/>
      <c r="F544" s="366"/>
      <c r="G544" s="366"/>
      <c r="H544" s="366"/>
      <c r="I544" s="366"/>
      <c r="J544" s="366"/>
      <c r="K544" s="366"/>
      <c r="L544" s="366"/>
      <c r="M544" s="366"/>
      <c r="N544" s="366"/>
      <c r="O544" s="366"/>
      <c r="P544" s="366"/>
      <c r="Q544" s="366"/>
      <c r="R544" s="366"/>
      <c r="S544" s="366"/>
      <c r="T544" s="366"/>
      <c r="U544" s="366"/>
      <c r="V544" s="366"/>
      <c r="W544" s="366"/>
      <c r="X544" s="366"/>
      <c r="Y544" s="366"/>
      <c r="Z544" s="366"/>
      <c r="AA544" s="366"/>
      <c r="AB544" s="366"/>
      <c r="AC544" s="366"/>
      <c r="AD544" s="366"/>
      <c r="AE544" s="366"/>
      <c r="AF544" s="366"/>
      <c r="AG544" s="366"/>
      <c r="AH544" s="366"/>
      <c r="AI544" s="366"/>
      <c r="AJ544" s="366"/>
      <c r="AK544" s="366"/>
    </row>
    <row r="545" spans="1:37" ht="12.75">
      <c r="A545" s="366"/>
      <c r="B545" s="366"/>
      <c r="C545" s="367"/>
      <c r="D545" s="366"/>
      <c r="E545" s="366"/>
      <c r="F545" s="366"/>
      <c r="G545" s="366"/>
      <c r="H545" s="366"/>
      <c r="I545" s="366"/>
      <c r="J545" s="366"/>
      <c r="K545" s="366"/>
      <c r="L545" s="366"/>
      <c r="M545" s="366"/>
      <c r="N545" s="366"/>
      <c r="O545" s="366"/>
      <c r="P545" s="366"/>
      <c r="Q545" s="366"/>
      <c r="R545" s="366"/>
      <c r="S545" s="366"/>
      <c r="T545" s="366"/>
      <c r="U545" s="366"/>
      <c r="V545" s="366"/>
      <c r="W545" s="366"/>
      <c r="X545" s="366"/>
      <c r="Y545" s="366"/>
      <c r="Z545" s="366"/>
      <c r="AA545" s="366"/>
      <c r="AB545" s="366"/>
      <c r="AC545" s="366"/>
      <c r="AD545" s="366"/>
      <c r="AE545" s="366"/>
      <c r="AF545" s="366"/>
      <c r="AG545" s="366"/>
      <c r="AH545" s="366"/>
      <c r="AI545" s="366"/>
      <c r="AJ545" s="366"/>
      <c r="AK545" s="366"/>
    </row>
    <row r="546" spans="1:37" ht="12.75">
      <c r="A546" s="366"/>
      <c r="B546" s="366"/>
      <c r="C546" s="367"/>
      <c r="D546" s="366"/>
      <c r="E546" s="366"/>
      <c r="F546" s="366"/>
      <c r="G546" s="366"/>
      <c r="H546" s="366"/>
      <c r="I546" s="366"/>
      <c r="J546" s="366"/>
      <c r="K546" s="366"/>
      <c r="L546" s="366"/>
      <c r="M546" s="366"/>
      <c r="N546" s="366"/>
      <c r="O546" s="366"/>
      <c r="P546" s="366"/>
      <c r="Q546" s="366"/>
      <c r="R546" s="366"/>
      <c r="S546" s="366"/>
      <c r="T546" s="366"/>
      <c r="U546" s="366"/>
      <c r="V546" s="366"/>
      <c r="W546" s="366"/>
      <c r="X546" s="366"/>
      <c r="Y546" s="366"/>
      <c r="Z546" s="366"/>
      <c r="AA546" s="366"/>
      <c r="AB546" s="366"/>
      <c r="AC546" s="366"/>
      <c r="AD546" s="366"/>
      <c r="AE546" s="366"/>
      <c r="AF546" s="366"/>
      <c r="AG546" s="366"/>
      <c r="AH546" s="366"/>
      <c r="AI546" s="366"/>
      <c r="AJ546" s="366"/>
      <c r="AK546" s="366"/>
    </row>
    <row r="547" spans="1:37" ht="12.75">
      <c r="A547" s="366"/>
      <c r="B547" s="366"/>
      <c r="C547" s="367"/>
      <c r="D547" s="366"/>
      <c r="E547" s="366"/>
      <c r="F547" s="366"/>
      <c r="G547" s="366"/>
      <c r="H547" s="366"/>
      <c r="I547" s="366"/>
      <c r="J547" s="366"/>
      <c r="K547" s="366"/>
      <c r="L547" s="366"/>
      <c r="M547" s="366"/>
      <c r="N547" s="366"/>
      <c r="O547" s="366"/>
      <c r="P547" s="366"/>
      <c r="Q547" s="366"/>
      <c r="R547" s="366"/>
      <c r="S547" s="366"/>
      <c r="T547" s="366"/>
      <c r="U547" s="366"/>
      <c r="V547" s="366"/>
      <c r="W547" s="366"/>
      <c r="X547" s="366"/>
      <c r="Y547" s="366"/>
      <c r="Z547" s="366"/>
      <c r="AA547" s="366"/>
      <c r="AB547" s="366"/>
      <c r="AC547" s="366"/>
      <c r="AD547" s="366"/>
      <c r="AE547" s="366"/>
      <c r="AF547" s="366"/>
      <c r="AG547" s="366"/>
      <c r="AH547" s="366"/>
      <c r="AI547" s="366"/>
      <c r="AJ547" s="366"/>
      <c r="AK547" s="366"/>
    </row>
    <row r="548" spans="1:37" ht="12.75">
      <c r="A548" s="366"/>
      <c r="B548" s="366"/>
      <c r="C548" s="367"/>
      <c r="D548" s="366"/>
      <c r="E548" s="366"/>
      <c r="F548" s="366"/>
      <c r="G548" s="366"/>
      <c r="H548" s="366"/>
      <c r="I548" s="366"/>
      <c r="J548" s="366"/>
      <c r="K548" s="366"/>
      <c r="L548" s="366"/>
      <c r="M548" s="366"/>
      <c r="N548" s="366"/>
      <c r="O548" s="366"/>
      <c r="P548" s="366"/>
      <c r="Q548" s="366"/>
      <c r="R548" s="366"/>
      <c r="S548" s="366"/>
      <c r="T548" s="366"/>
      <c r="U548" s="366"/>
      <c r="V548" s="366"/>
      <c r="W548" s="366"/>
      <c r="X548" s="366"/>
      <c r="Y548" s="366"/>
      <c r="Z548" s="366"/>
      <c r="AA548" s="366"/>
      <c r="AB548" s="366"/>
      <c r="AC548" s="366"/>
      <c r="AD548" s="366"/>
      <c r="AE548" s="366"/>
      <c r="AF548" s="366"/>
      <c r="AG548" s="366"/>
      <c r="AH548" s="366"/>
      <c r="AI548" s="366"/>
      <c r="AJ548" s="366"/>
      <c r="AK548" s="366"/>
    </row>
    <row r="549" spans="1:37" ht="12.75">
      <c r="A549" s="366"/>
      <c r="B549" s="366"/>
      <c r="C549" s="367"/>
      <c r="D549" s="366"/>
      <c r="E549" s="366"/>
      <c r="F549" s="366"/>
      <c r="G549" s="366"/>
      <c r="H549" s="366"/>
      <c r="I549" s="366"/>
      <c r="J549" s="366"/>
      <c r="K549" s="366"/>
      <c r="L549" s="366"/>
      <c r="M549" s="366"/>
      <c r="N549" s="366"/>
      <c r="O549" s="366"/>
      <c r="P549" s="366"/>
      <c r="Q549" s="366"/>
      <c r="R549" s="366"/>
      <c r="S549" s="366"/>
      <c r="T549" s="366"/>
      <c r="U549" s="366"/>
      <c r="V549" s="366"/>
      <c r="W549" s="366"/>
      <c r="X549" s="366"/>
      <c r="Y549" s="366"/>
      <c r="Z549" s="366"/>
      <c r="AA549" s="366"/>
      <c r="AB549" s="366"/>
      <c r="AC549" s="366"/>
      <c r="AD549" s="366"/>
      <c r="AE549" s="366"/>
      <c r="AF549" s="366"/>
      <c r="AG549" s="366"/>
      <c r="AH549" s="366"/>
      <c r="AI549" s="366"/>
      <c r="AJ549" s="366"/>
      <c r="AK549" s="366"/>
    </row>
    <row r="550" spans="1:37" ht="12.75">
      <c r="A550" s="366"/>
      <c r="B550" s="366"/>
      <c r="C550" s="367"/>
      <c r="D550" s="366"/>
      <c r="E550" s="366"/>
      <c r="F550" s="366"/>
      <c r="G550" s="366"/>
      <c r="H550" s="366"/>
      <c r="I550" s="366"/>
      <c r="J550" s="366"/>
      <c r="K550" s="366"/>
      <c r="L550" s="366"/>
      <c r="M550" s="366"/>
      <c r="N550" s="366"/>
      <c r="O550" s="366"/>
      <c r="P550" s="366"/>
      <c r="Q550" s="366"/>
      <c r="R550" s="366"/>
      <c r="S550" s="366"/>
      <c r="T550" s="366"/>
      <c r="U550" s="366"/>
      <c r="V550" s="366"/>
      <c r="W550" s="366"/>
      <c r="X550" s="366"/>
      <c r="Y550" s="366"/>
      <c r="Z550" s="366"/>
      <c r="AA550" s="366"/>
      <c r="AB550" s="366"/>
      <c r="AC550" s="366"/>
      <c r="AD550" s="366"/>
      <c r="AE550" s="366"/>
      <c r="AF550" s="366"/>
      <c r="AG550" s="366"/>
      <c r="AH550" s="366"/>
      <c r="AI550" s="366"/>
      <c r="AJ550" s="366"/>
      <c r="AK550" s="366"/>
    </row>
    <row r="551" spans="1:37" ht="12.75">
      <c r="A551" s="366"/>
      <c r="B551" s="366"/>
      <c r="C551" s="367"/>
      <c r="D551" s="366"/>
      <c r="E551" s="366"/>
      <c r="F551" s="366"/>
      <c r="G551" s="366"/>
      <c r="H551" s="366"/>
      <c r="I551" s="366"/>
      <c r="J551" s="366"/>
      <c r="K551" s="366"/>
      <c r="L551" s="366"/>
      <c r="M551" s="366"/>
      <c r="N551" s="366"/>
      <c r="O551" s="366"/>
      <c r="P551" s="366"/>
      <c r="Q551" s="366"/>
      <c r="R551" s="366"/>
      <c r="S551" s="366"/>
      <c r="T551" s="366"/>
      <c r="U551" s="366"/>
      <c r="V551" s="366"/>
      <c r="W551" s="366"/>
      <c r="X551" s="366"/>
      <c r="Y551" s="366"/>
      <c r="Z551" s="366"/>
      <c r="AA551" s="366"/>
      <c r="AB551" s="366"/>
      <c r="AC551" s="366"/>
      <c r="AD551" s="366"/>
      <c r="AE551" s="366"/>
      <c r="AF551" s="366"/>
      <c r="AG551" s="366"/>
      <c r="AH551" s="366"/>
      <c r="AI551" s="366"/>
      <c r="AJ551" s="366"/>
      <c r="AK551" s="366"/>
    </row>
    <row r="552" spans="1:37" ht="12.75">
      <c r="A552" s="366"/>
      <c r="B552" s="366"/>
      <c r="C552" s="367"/>
      <c r="D552" s="366"/>
      <c r="E552" s="366"/>
      <c r="F552" s="366"/>
      <c r="G552" s="366"/>
      <c r="H552" s="366"/>
      <c r="I552" s="366"/>
      <c r="J552" s="366"/>
      <c r="K552" s="366"/>
      <c r="L552" s="366"/>
      <c r="M552" s="366"/>
      <c r="N552" s="366"/>
      <c r="O552" s="366"/>
      <c r="P552" s="366"/>
      <c r="Q552" s="366"/>
      <c r="R552" s="366"/>
      <c r="S552" s="366"/>
      <c r="T552" s="366"/>
      <c r="U552" s="366"/>
      <c r="V552" s="366"/>
      <c r="W552" s="366"/>
      <c r="X552" s="366"/>
      <c r="Y552" s="366"/>
      <c r="Z552" s="366"/>
      <c r="AA552" s="366"/>
      <c r="AB552" s="366"/>
      <c r="AC552" s="366"/>
      <c r="AD552" s="366"/>
      <c r="AE552" s="366"/>
      <c r="AF552" s="366"/>
      <c r="AG552" s="366"/>
      <c r="AH552" s="366"/>
      <c r="AI552" s="366"/>
      <c r="AJ552" s="366"/>
      <c r="AK552" s="366"/>
    </row>
    <row r="553" spans="1:37" ht="12.75">
      <c r="A553" s="366"/>
      <c r="B553" s="366"/>
      <c r="C553" s="367"/>
      <c r="D553" s="366"/>
      <c r="E553" s="366"/>
      <c r="F553" s="366"/>
      <c r="G553" s="366"/>
      <c r="H553" s="366"/>
      <c r="I553" s="366"/>
      <c r="J553" s="366"/>
      <c r="K553" s="366"/>
      <c r="L553" s="366"/>
      <c r="M553" s="366"/>
      <c r="N553" s="366"/>
      <c r="O553" s="366"/>
      <c r="P553" s="366"/>
      <c r="Q553" s="366"/>
      <c r="R553" s="366"/>
      <c r="S553" s="366"/>
      <c r="T553" s="366"/>
      <c r="U553" s="366"/>
      <c r="V553" s="366"/>
      <c r="W553" s="366"/>
      <c r="X553" s="366"/>
      <c r="Y553" s="366"/>
      <c r="Z553" s="366"/>
      <c r="AA553" s="366"/>
      <c r="AB553" s="366"/>
      <c r="AC553" s="366"/>
      <c r="AD553" s="366"/>
      <c r="AE553" s="366"/>
      <c r="AF553" s="366"/>
      <c r="AG553" s="366"/>
      <c r="AH553" s="366"/>
      <c r="AI553" s="366"/>
      <c r="AJ553" s="366"/>
      <c r="AK553" s="366"/>
    </row>
    <row r="554" spans="1:37" ht="12.75">
      <c r="A554" s="366"/>
      <c r="B554" s="366"/>
      <c r="C554" s="367"/>
      <c r="D554" s="366"/>
      <c r="E554" s="366"/>
      <c r="F554" s="366"/>
      <c r="G554" s="366"/>
      <c r="H554" s="366"/>
      <c r="I554" s="366"/>
      <c r="J554" s="366"/>
      <c r="K554" s="366"/>
      <c r="L554" s="366"/>
      <c r="M554" s="366"/>
      <c r="N554" s="366"/>
      <c r="O554" s="366"/>
      <c r="P554" s="366"/>
      <c r="Q554" s="366"/>
      <c r="R554" s="366"/>
      <c r="S554" s="366"/>
      <c r="T554" s="366"/>
      <c r="U554" s="366"/>
      <c r="V554" s="366"/>
      <c r="W554" s="366"/>
      <c r="X554" s="366"/>
      <c r="Y554" s="366"/>
      <c r="Z554" s="366"/>
      <c r="AA554" s="366"/>
      <c r="AB554" s="366"/>
      <c r="AC554" s="366"/>
      <c r="AD554" s="366"/>
      <c r="AE554" s="366"/>
      <c r="AF554" s="366"/>
      <c r="AG554" s="366"/>
      <c r="AH554" s="366"/>
      <c r="AI554" s="366"/>
      <c r="AJ554" s="366"/>
      <c r="AK554" s="366"/>
    </row>
    <row r="555" spans="1:37" ht="12.75">
      <c r="A555" s="366"/>
      <c r="B555" s="366"/>
      <c r="C555" s="367"/>
      <c r="D555" s="366"/>
      <c r="E555" s="366"/>
      <c r="F555" s="366"/>
      <c r="G555" s="366"/>
      <c r="H555" s="366"/>
      <c r="I555" s="366"/>
      <c r="J555" s="366"/>
      <c r="K555" s="366"/>
      <c r="L555" s="366"/>
      <c r="M555" s="366"/>
      <c r="N555" s="366"/>
      <c r="O555" s="366"/>
      <c r="P555" s="366"/>
      <c r="Q555" s="366"/>
      <c r="R555" s="366"/>
      <c r="S555" s="366"/>
      <c r="T555" s="366"/>
      <c r="U555" s="366"/>
      <c r="V555" s="366"/>
      <c r="W555" s="366"/>
      <c r="X555" s="366"/>
      <c r="Y555" s="366"/>
      <c r="Z555" s="366"/>
      <c r="AA555" s="366"/>
      <c r="AB555" s="366"/>
      <c r="AC555" s="366"/>
      <c r="AD555" s="366"/>
      <c r="AE555" s="366"/>
      <c r="AF555" s="366"/>
      <c r="AG555" s="366"/>
      <c r="AH555" s="366"/>
      <c r="AI555" s="366"/>
      <c r="AJ555" s="366"/>
      <c r="AK555" s="366"/>
    </row>
    <row r="556" spans="1:37" ht="12.75">
      <c r="A556" s="366"/>
      <c r="B556" s="366"/>
      <c r="C556" s="367"/>
      <c r="D556" s="366"/>
      <c r="E556" s="366"/>
      <c r="F556" s="366"/>
      <c r="G556" s="366"/>
      <c r="H556" s="366"/>
      <c r="I556" s="366"/>
      <c r="J556" s="366"/>
      <c r="K556" s="366"/>
      <c r="L556" s="366"/>
      <c r="M556" s="366"/>
      <c r="N556" s="366"/>
      <c r="O556" s="366"/>
      <c r="P556" s="366"/>
      <c r="Q556" s="366"/>
      <c r="R556" s="366"/>
      <c r="S556" s="366"/>
      <c r="T556" s="366"/>
      <c r="U556" s="366"/>
      <c r="V556" s="366"/>
      <c r="W556" s="366"/>
      <c r="X556" s="366"/>
      <c r="Y556" s="366"/>
      <c r="Z556" s="366"/>
      <c r="AA556" s="366"/>
      <c r="AB556" s="366"/>
      <c r="AC556" s="366"/>
      <c r="AD556" s="366"/>
      <c r="AE556" s="366"/>
      <c r="AF556" s="366"/>
      <c r="AG556" s="366"/>
      <c r="AH556" s="366"/>
      <c r="AI556" s="366"/>
      <c r="AJ556" s="366"/>
      <c r="AK556" s="366"/>
    </row>
    <row r="557" spans="1:37" ht="12.75">
      <c r="A557" s="366"/>
      <c r="B557" s="366"/>
      <c r="C557" s="367"/>
      <c r="D557" s="366"/>
      <c r="E557" s="366"/>
      <c r="F557" s="366"/>
      <c r="G557" s="366"/>
      <c r="H557" s="366"/>
      <c r="I557" s="366"/>
      <c r="J557" s="366"/>
      <c r="K557" s="366"/>
      <c r="L557" s="366"/>
      <c r="M557" s="366"/>
      <c r="N557" s="366"/>
      <c r="O557" s="366"/>
      <c r="P557" s="366"/>
      <c r="Q557" s="366"/>
      <c r="R557" s="366"/>
      <c r="S557" s="366"/>
      <c r="T557" s="366"/>
      <c r="U557" s="366"/>
      <c r="V557" s="366"/>
      <c r="W557" s="366"/>
      <c r="X557" s="366"/>
      <c r="Y557" s="366"/>
      <c r="Z557" s="366"/>
      <c r="AA557" s="366"/>
      <c r="AB557" s="366"/>
      <c r="AC557" s="366"/>
      <c r="AD557" s="366"/>
      <c r="AE557" s="366"/>
      <c r="AF557" s="366"/>
      <c r="AG557" s="366"/>
      <c r="AH557" s="366"/>
      <c r="AI557" s="366"/>
      <c r="AJ557" s="366"/>
      <c r="AK557" s="366"/>
    </row>
    <row r="558" spans="1:37" ht="12.75">
      <c r="A558" s="366"/>
      <c r="B558" s="366"/>
      <c r="C558" s="367"/>
      <c r="D558" s="366"/>
      <c r="E558" s="366"/>
      <c r="F558" s="366"/>
      <c r="G558" s="366"/>
      <c r="H558" s="366"/>
      <c r="I558" s="366"/>
      <c r="J558" s="366"/>
      <c r="K558" s="366"/>
      <c r="L558" s="366"/>
      <c r="M558" s="366"/>
      <c r="N558" s="366"/>
      <c r="O558" s="366"/>
      <c r="P558" s="366"/>
      <c r="Q558" s="366"/>
      <c r="R558" s="366"/>
      <c r="S558" s="366"/>
      <c r="T558" s="366"/>
      <c r="U558" s="366"/>
      <c r="V558" s="366"/>
      <c r="W558" s="366"/>
      <c r="X558" s="366"/>
      <c r="Y558" s="366"/>
      <c r="Z558" s="366"/>
      <c r="AA558" s="366"/>
      <c r="AB558" s="366"/>
      <c r="AC558" s="366"/>
      <c r="AD558" s="366"/>
      <c r="AE558" s="366"/>
      <c r="AF558" s="366"/>
      <c r="AG558" s="366"/>
      <c r="AH558" s="366"/>
      <c r="AI558" s="366"/>
      <c r="AJ558" s="366"/>
      <c r="AK558" s="366"/>
    </row>
    <row r="559" spans="1:37" ht="12.75">
      <c r="A559" s="366"/>
      <c r="B559" s="366"/>
      <c r="C559" s="367"/>
      <c r="D559" s="366"/>
      <c r="E559" s="366"/>
      <c r="F559" s="366"/>
      <c r="G559" s="366"/>
      <c r="H559" s="366"/>
      <c r="I559" s="366"/>
      <c r="J559" s="366"/>
      <c r="K559" s="366"/>
      <c r="L559" s="366"/>
      <c r="M559" s="366"/>
      <c r="N559" s="366"/>
      <c r="O559" s="366"/>
      <c r="P559" s="366"/>
      <c r="Q559" s="366"/>
      <c r="R559" s="366"/>
      <c r="S559" s="366"/>
      <c r="T559" s="366"/>
      <c r="U559" s="366"/>
      <c r="V559" s="366"/>
      <c r="W559" s="366"/>
      <c r="X559" s="366"/>
      <c r="Y559" s="366"/>
      <c r="Z559" s="366"/>
      <c r="AA559" s="366"/>
      <c r="AB559" s="366"/>
      <c r="AC559" s="366"/>
      <c r="AD559" s="366"/>
      <c r="AE559" s="366"/>
      <c r="AF559" s="366"/>
      <c r="AG559" s="366"/>
      <c r="AH559" s="366"/>
      <c r="AI559" s="366"/>
      <c r="AJ559" s="366"/>
      <c r="AK559" s="366"/>
    </row>
    <row r="560" spans="1:37" ht="12.75">
      <c r="A560" s="366"/>
      <c r="B560" s="366"/>
      <c r="C560" s="367"/>
      <c r="D560" s="366"/>
      <c r="E560" s="366"/>
      <c r="F560" s="366"/>
      <c r="G560" s="366"/>
      <c r="H560" s="366"/>
      <c r="I560" s="366"/>
      <c r="J560" s="366"/>
      <c r="K560" s="366"/>
      <c r="L560" s="366"/>
      <c r="M560" s="366"/>
      <c r="N560" s="366"/>
      <c r="O560" s="366"/>
      <c r="P560" s="366"/>
      <c r="Q560" s="366"/>
      <c r="R560" s="366"/>
      <c r="S560" s="366"/>
      <c r="T560" s="366"/>
      <c r="U560" s="366"/>
      <c r="V560" s="366"/>
      <c r="W560" s="366"/>
      <c r="X560" s="366"/>
      <c r="Y560" s="366"/>
      <c r="Z560" s="366"/>
      <c r="AA560" s="366"/>
      <c r="AB560" s="366"/>
      <c r="AC560" s="366"/>
      <c r="AD560" s="366"/>
      <c r="AE560" s="366"/>
      <c r="AF560" s="366"/>
      <c r="AG560" s="366"/>
      <c r="AH560" s="366"/>
      <c r="AI560" s="366"/>
      <c r="AJ560" s="366"/>
      <c r="AK560" s="366"/>
    </row>
    <row r="561" spans="1:37" ht="12.75">
      <c r="A561" s="366"/>
      <c r="B561" s="366"/>
      <c r="C561" s="367"/>
      <c r="D561" s="366"/>
      <c r="E561" s="366"/>
      <c r="F561" s="366"/>
      <c r="G561" s="366"/>
      <c r="H561" s="366"/>
      <c r="I561" s="366"/>
      <c r="J561" s="366"/>
      <c r="K561" s="366"/>
      <c r="L561" s="366"/>
      <c r="M561" s="366"/>
      <c r="N561" s="366"/>
      <c r="O561" s="366"/>
      <c r="P561" s="366"/>
      <c r="Q561" s="366"/>
      <c r="R561" s="366"/>
      <c r="S561" s="366"/>
      <c r="T561" s="366"/>
      <c r="U561" s="366"/>
      <c r="V561" s="366"/>
      <c r="W561" s="366"/>
      <c r="X561" s="366"/>
      <c r="Y561" s="366"/>
      <c r="Z561" s="366"/>
      <c r="AA561" s="366"/>
      <c r="AB561" s="366"/>
      <c r="AC561" s="366"/>
      <c r="AD561" s="366"/>
      <c r="AE561" s="366"/>
      <c r="AF561" s="366"/>
      <c r="AG561" s="366"/>
      <c r="AH561" s="366"/>
      <c r="AI561" s="366"/>
      <c r="AJ561" s="366"/>
      <c r="AK561" s="366"/>
    </row>
    <row r="562" spans="1:37" ht="12.75">
      <c r="A562" s="366"/>
      <c r="B562" s="366"/>
      <c r="C562" s="367"/>
      <c r="D562" s="366"/>
      <c r="E562" s="366"/>
      <c r="F562" s="366"/>
      <c r="G562" s="366"/>
      <c r="H562" s="366"/>
      <c r="I562" s="366"/>
      <c r="J562" s="366"/>
      <c r="K562" s="366"/>
      <c r="L562" s="366"/>
      <c r="M562" s="366"/>
      <c r="N562" s="366"/>
      <c r="O562" s="366"/>
      <c r="P562" s="366"/>
      <c r="Q562" s="366"/>
      <c r="R562" s="366"/>
      <c r="S562" s="366"/>
      <c r="T562" s="366"/>
      <c r="U562" s="366"/>
      <c r="V562" s="366"/>
      <c r="W562" s="366"/>
      <c r="X562" s="366"/>
      <c r="Y562" s="366"/>
      <c r="Z562" s="366"/>
      <c r="AA562" s="366"/>
      <c r="AB562" s="366"/>
      <c r="AC562" s="366"/>
      <c r="AD562" s="366"/>
      <c r="AE562" s="366"/>
      <c r="AF562" s="366"/>
      <c r="AG562" s="366"/>
      <c r="AH562" s="366"/>
      <c r="AI562" s="366"/>
      <c r="AJ562" s="366"/>
      <c r="AK562" s="366"/>
    </row>
    <row r="563" spans="1:37" ht="12.75">
      <c r="A563" s="366"/>
      <c r="B563" s="366"/>
      <c r="C563" s="367"/>
      <c r="D563" s="366"/>
      <c r="E563" s="366"/>
      <c r="F563" s="366"/>
      <c r="G563" s="366"/>
      <c r="H563" s="366"/>
      <c r="I563" s="366"/>
      <c r="J563" s="366"/>
      <c r="K563" s="366"/>
      <c r="L563" s="366"/>
      <c r="M563" s="366"/>
      <c r="N563" s="366"/>
      <c r="O563" s="366"/>
      <c r="P563" s="366"/>
      <c r="Q563" s="366"/>
      <c r="R563" s="366"/>
      <c r="S563" s="366"/>
      <c r="T563" s="366"/>
      <c r="U563" s="366"/>
      <c r="V563" s="366"/>
      <c r="W563" s="366"/>
      <c r="X563" s="366"/>
      <c r="Y563" s="366"/>
      <c r="Z563" s="366"/>
      <c r="AA563" s="366"/>
      <c r="AB563" s="366"/>
      <c r="AC563" s="366"/>
      <c r="AD563" s="366"/>
      <c r="AE563" s="366"/>
      <c r="AF563" s="366"/>
      <c r="AG563" s="366"/>
      <c r="AH563" s="366"/>
      <c r="AI563" s="366"/>
      <c r="AJ563" s="366"/>
      <c r="AK563" s="366"/>
    </row>
    <row r="564" spans="1:37" ht="12.75">
      <c r="A564" s="366"/>
      <c r="B564" s="366"/>
      <c r="C564" s="367"/>
      <c r="D564" s="366"/>
      <c r="E564" s="366"/>
      <c r="F564" s="366"/>
      <c r="G564" s="366"/>
      <c r="H564" s="366"/>
      <c r="I564" s="366"/>
      <c r="J564" s="366"/>
      <c r="K564" s="366"/>
      <c r="L564" s="366"/>
      <c r="M564" s="366"/>
      <c r="N564" s="366"/>
      <c r="O564" s="366"/>
      <c r="P564" s="366"/>
      <c r="Q564" s="366"/>
      <c r="R564" s="366"/>
      <c r="S564" s="366"/>
      <c r="T564" s="366"/>
      <c r="U564" s="366"/>
      <c r="V564" s="366"/>
      <c r="W564" s="366"/>
      <c r="X564" s="366"/>
      <c r="Y564" s="366"/>
      <c r="Z564" s="366"/>
      <c r="AA564" s="366"/>
      <c r="AB564" s="366"/>
      <c r="AC564" s="366"/>
      <c r="AD564" s="366"/>
      <c r="AE564" s="366"/>
      <c r="AF564" s="366"/>
      <c r="AG564" s="366"/>
      <c r="AH564" s="366"/>
      <c r="AI564" s="366"/>
      <c r="AJ564" s="366"/>
      <c r="AK564" s="366"/>
    </row>
    <row r="565" spans="1:37" ht="12.75">
      <c r="A565" s="366"/>
      <c r="B565" s="366"/>
      <c r="C565" s="367"/>
      <c r="D565" s="366"/>
      <c r="E565" s="366"/>
      <c r="F565" s="366"/>
      <c r="G565" s="366"/>
      <c r="H565" s="366"/>
      <c r="I565" s="366"/>
      <c r="J565" s="366"/>
      <c r="K565" s="366"/>
      <c r="L565" s="366"/>
      <c r="M565" s="366"/>
      <c r="N565" s="366"/>
      <c r="O565" s="366"/>
      <c r="P565" s="366"/>
      <c r="Q565" s="366"/>
      <c r="R565" s="366"/>
      <c r="S565" s="366"/>
      <c r="T565" s="366"/>
      <c r="U565" s="366"/>
      <c r="V565" s="366"/>
      <c r="W565" s="366"/>
      <c r="X565" s="366"/>
      <c r="Y565" s="366"/>
      <c r="Z565" s="366"/>
      <c r="AA565" s="366"/>
      <c r="AB565" s="366"/>
      <c r="AC565" s="366"/>
      <c r="AD565" s="366"/>
      <c r="AE565" s="366"/>
      <c r="AF565" s="366"/>
      <c r="AG565" s="366"/>
      <c r="AH565" s="366"/>
      <c r="AI565" s="366"/>
      <c r="AJ565" s="366"/>
      <c r="AK565" s="366"/>
    </row>
    <row r="566" spans="1:37" ht="12.75">
      <c r="A566" s="366"/>
      <c r="B566" s="366"/>
      <c r="C566" s="367"/>
      <c r="D566" s="366"/>
      <c r="E566" s="366"/>
      <c r="F566" s="366"/>
      <c r="G566" s="366"/>
      <c r="H566" s="366"/>
      <c r="I566" s="366"/>
      <c r="J566" s="366"/>
      <c r="K566" s="366"/>
      <c r="L566" s="366"/>
      <c r="M566" s="366"/>
      <c r="N566" s="366"/>
      <c r="O566" s="366"/>
      <c r="P566" s="366"/>
      <c r="Q566" s="366"/>
      <c r="R566" s="366"/>
      <c r="S566" s="366"/>
      <c r="T566" s="366"/>
      <c r="U566" s="366"/>
      <c r="V566" s="366"/>
      <c r="W566" s="366"/>
      <c r="X566" s="366"/>
      <c r="Y566" s="366"/>
      <c r="Z566" s="366"/>
      <c r="AA566" s="366"/>
      <c r="AB566" s="366"/>
      <c r="AC566" s="366"/>
      <c r="AD566" s="366"/>
      <c r="AE566" s="366"/>
      <c r="AF566" s="366"/>
      <c r="AG566" s="366"/>
      <c r="AH566" s="366"/>
      <c r="AI566" s="366"/>
      <c r="AJ566" s="366"/>
      <c r="AK566" s="366"/>
    </row>
    <row r="567" spans="1:37" ht="12.75">
      <c r="A567" s="366"/>
      <c r="B567" s="366"/>
      <c r="C567" s="367"/>
      <c r="D567" s="366"/>
      <c r="E567" s="366"/>
      <c r="F567" s="366"/>
      <c r="G567" s="366"/>
      <c r="H567" s="366"/>
      <c r="I567" s="366"/>
      <c r="J567" s="366"/>
      <c r="K567" s="366"/>
      <c r="L567" s="366"/>
      <c r="M567" s="366"/>
      <c r="N567" s="366"/>
      <c r="O567" s="366"/>
      <c r="P567" s="366"/>
      <c r="Q567" s="366"/>
      <c r="R567" s="366"/>
      <c r="S567" s="366"/>
      <c r="T567" s="366"/>
      <c r="U567" s="366"/>
      <c r="V567" s="366"/>
      <c r="W567" s="366"/>
      <c r="X567" s="366"/>
      <c r="Y567" s="366"/>
      <c r="Z567" s="366"/>
      <c r="AA567" s="366"/>
      <c r="AB567" s="366"/>
      <c r="AC567" s="366"/>
      <c r="AD567" s="366"/>
      <c r="AE567" s="366"/>
      <c r="AF567" s="366"/>
      <c r="AG567" s="366"/>
      <c r="AH567" s="366"/>
      <c r="AI567" s="366"/>
      <c r="AJ567" s="366"/>
      <c r="AK567" s="366"/>
    </row>
    <row r="568" spans="1:37" ht="12.75">
      <c r="A568" s="366"/>
      <c r="B568" s="366"/>
      <c r="C568" s="367"/>
      <c r="D568" s="366"/>
      <c r="E568" s="366"/>
      <c r="F568" s="366"/>
      <c r="G568" s="366"/>
      <c r="H568" s="366"/>
      <c r="I568" s="366"/>
      <c r="J568" s="366"/>
      <c r="K568" s="366"/>
      <c r="L568" s="366"/>
      <c r="M568" s="366"/>
      <c r="N568" s="366"/>
      <c r="O568" s="366"/>
      <c r="P568" s="366"/>
      <c r="Q568" s="366"/>
      <c r="R568" s="366"/>
      <c r="S568" s="366"/>
      <c r="T568" s="366"/>
      <c r="U568" s="366"/>
      <c r="V568" s="366"/>
      <c r="W568" s="366"/>
      <c r="X568" s="366"/>
      <c r="Y568" s="366"/>
      <c r="Z568" s="366"/>
      <c r="AA568" s="366"/>
      <c r="AB568" s="366"/>
      <c r="AC568" s="366"/>
      <c r="AD568" s="366"/>
      <c r="AE568" s="366"/>
      <c r="AF568" s="366"/>
      <c r="AG568" s="366"/>
      <c r="AH568" s="366"/>
      <c r="AI568" s="366"/>
      <c r="AJ568" s="366"/>
      <c r="AK568" s="366"/>
    </row>
    <row r="569" spans="1:37" ht="12.75">
      <c r="A569" s="366"/>
      <c r="B569" s="366"/>
      <c r="C569" s="367"/>
      <c r="D569" s="366"/>
      <c r="E569" s="366"/>
      <c r="F569" s="366"/>
      <c r="G569" s="366"/>
      <c r="H569" s="366"/>
      <c r="I569" s="366"/>
      <c r="J569" s="366"/>
      <c r="K569" s="366"/>
      <c r="L569" s="366"/>
      <c r="M569" s="366"/>
      <c r="N569" s="366"/>
      <c r="O569" s="366"/>
      <c r="P569" s="366"/>
      <c r="Q569" s="366"/>
      <c r="R569" s="366"/>
      <c r="S569" s="366"/>
      <c r="T569" s="366"/>
      <c r="U569" s="366"/>
      <c r="V569" s="366"/>
      <c r="W569" s="366"/>
      <c r="X569" s="366"/>
      <c r="Y569" s="366"/>
      <c r="Z569" s="366"/>
      <c r="AA569" s="366"/>
      <c r="AB569" s="366"/>
      <c r="AC569" s="366"/>
      <c r="AD569" s="366"/>
      <c r="AE569" s="366"/>
      <c r="AF569" s="366"/>
      <c r="AG569" s="366"/>
      <c r="AH569" s="366"/>
      <c r="AI569" s="366"/>
      <c r="AJ569" s="366"/>
      <c r="AK569" s="366"/>
    </row>
  </sheetData>
  <sheetProtection/>
  <mergeCells count="16">
    <mergeCell ref="A32:J33"/>
    <mergeCell ref="A114:H115"/>
    <mergeCell ref="A2:N3"/>
    <mergeCell ref="A285:F286"/>
    <mergeCell ref="L4:L5"/>
    <mergeCell ref="M4:M5"/>
    <mergeCell ref="N4:N5"/>
    <mergeCell ref="A4:A5"/>
    <mergeCell ref="B4:B5"/>
    <mergeCell ref="C4:C5"/>
    <mergeCell ref="D4:D5"/>
    <mergeCell ref="E4:E5"/>
    <mergeCell ref="F4:F5"/>
    <mergeCell ref="G4:G5"/>
    <mergeCell ref="H4:H5"/>
    <mergeCell ref="J4:J5"/>
  </mergeCells>
  <printOptions/>
  <pageMargins left="0.7" right="0.7" top="0.75" bottom="0.75" header="0.3" footer="0.3"/>
  <pageSetup orientation="portrait" r:id="rId4"/>
  <legacyDrawing r:id="rId2"/>
  <tableParts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I216"/>
  <sheetViews>
    <sheetView zoomScalePageLayoutView="0" workbookViewId="0" topLeftCell="A1">
      <selection activeCell="A2" sqref="A2:H2"/>
    </sheetView>
  </sheetViews>
  <sheetFormatPr defaultColWidth="73.140625" defaultRowHeight="12.75"/>
  <cols>
    <col min="1" max="1" width="5.28125" style="289" bestFit="1" customWidth="1"/>
    <col min="2" max="2" width="43.7109375" style="289" bestFit="1" customWidth="1"/>
    <col min="3" max="3" width="18.421875" style="289" bestFit="1" customWidth="1"/>
    <col min="4" max="4" width="16.57421875" style="289" bestFit="1" customWidth="1"/>
    <col min="5" max="5" width="30.8515625" style="289" bestFit="1" customWidth="1"/>
    <col min="6" max="6" width="22.140625" style="289" bestFit="1" customWidth="1"/>
    <col min="7" max="7" width="21.7109375" style="289" bestFit="1" customWidth="1"/>
    <col min="8" max="8" width="26.57421875" style="289" bestFit="1" customWidth="1"/>
    <col min="9" max="9" width="72.57421875" style="289" bestFit="1" customWidth="1"/>
    <col min="10" max="16384" width="73.140625" style="289" customWidth="1"/>
  </cols>
  <sheetData>
    <row r="2" ht="12.75">
      <c r="B2" s="119" t="s">
        <v>40</v>
      </c>
    </row>
    <row r="3" ht="12.75">
      <c r="B3" s="119" t="s">
        <v>1056</v>
      </c>
    </row>
    <row r="5" spans="1:9" ht="39" thickBot="1">
      <c r="A5" s="245" t="s">
        <v>258</v>
      </c>
      <c r="B5" s="245" t="s">
        <v>1057</v>
      </c>
      <c r="C5" s="245" t="s">
        <v>508</v>
      </c>
      <c r="D5" s="246" t="s">
        <v>660</v>
      </c>
      <c r="E5" s="245" t="s">
        <v>661</v>
      </c>
      <c r="F5" s="245" t="s">
        <v>1058</v>
      </c>
      <c r="G5" s="245" t="s">
        <v>263</v>
      </c>
      <c r="H5" s="245" t="s">
        <v>816</v>
      </c>
      <c r="I5" s="161"/>
    </row>
    <row r="6" spans="1:9" ht="26.25" thickTop="1">
      <c r="A6" s="247">
        <v>1</v>
      </c>
      <c r="B6" s="248" t="s">
        <v>1059</v>
      </c>
      <c r="C6" s="247" t="s">
        <v>1060</v>
      </c>
      <c r="D6" s="249">
        <f>100000000*100</f>
        <v>10000000000</v>
      </c>
      <c r="E6" s="250">
        <v>2000000000</v>
      </c>
      <c r="F6" s="251" t="s">
        <v>1061</v>
      </c>
      <c r="G6" s="252" t="s">
        <v>42</v>
      </c>
      <c r="H6" s="259"/>
      <c r="I6" s="161"/>
    </row>
    <row r="7" spans="1:9" ht="12.75">
      <c r="A7" s="253">
        <f>A6+1</f>
        <v>2</v>
      </c>
      <c r="B7" s="254" t="s">
        <v>1062</v>
      </c>
      <c r="C7" s="253" t="s">
        <v>1060</v>
      </c>
      <c r="D7" s="255">
        <f>4868680*100</f>
        <v>486868000</v>
      </c>
      <c r="E7" s="256">
        <f>486868*100</f>
        <v>48686800</v>
      </c>
      <c r="F7" s="257">
        <v>63018</v>
      </c>
      <c r="G7" s="258" t="s">
        <v>1063</v>
      </c>
      <c r="H7" s="254" t="s">
        <v>1064</v>
      </c>
      <c r="I7" s="161"/>
    </row>
    <row r="8" spans="1:9" ht="12.75">
      <c r="A8" s="247">
        <f aca="true" t="shared" si="0" ref="A8:A22">A7+1</f>
        <v>3</v>
      </c>
      <c r="B8" s="248" t="s">
        <v>1065</v>
      </c>
      <c r="C8" s="247" t="s">
        <v>1060</v>
      </c>
      <c r="D8" s="264">
        <f>3725714*100</f>
        <v>372571400</v>
      </c>
      <c r="E8" s="265">
        <f>465714*100</f>
        <v>46571400</v>
      </c>
      <c r="F8" s="251">
        <v>63018</v>
      </c>
      <c r="G8" s="252" t="s">
        <v>1066</v>
      </c>
      <c r="H8" s="248" t="s">
        <v>1064</v>
      </c>
      <c r="I8" s="161"/>
    </row>
    <row r="9" spans="1:9" ht="12.75">
      <c r="A9" s="253">
        <f t="shared" si="0"/>
        <v>4</v>
      </c>
      <c r="B9" s="254" t="s">
        <v>1067</v>
      </c>
      <c r="C9" s="253" t="s">
        <v>446</v>
      </c>
      <c r="D9" s="255">
        <f>510988*650</f>
        <v>332142200</v>
      </c>
      <c r="E9" s="256">
        <f>510988*650</f>
        <v>332142200</v>
      </c>
      <c r="F9" s="257">
        <v>63040</v>
      </c>
      <c r="G9" s="258" t="s">
        <v>1063</v>
      </c>
      <c r="H9" s="254" t="s">
        <v>1085</v>
      </c>
      <c r="I9" s="161"/>
    </row>
    <row r="10" spans="1:9" ht="25.5">
      <c r="A10" s="247">
        <f t="shared" si="0"/>
        <v>5</v>
      </c>
      <c r="B10" s="248" t="s">
        <v>1068</v>
      </c>
      <c r="C10" s="247" t="s">
        <v>449</v>
      </c>
      <c r="D10" s="249">
        <f>514286*100</f>
        <v>51428600</v>
      </c>
      <c r="E10" s="250">
        <f>514286*100</f>
        <v>51428600</v>
      </c>
      <c r="F10" s="251">
        <v>63042</v>
      </c>
      <c r="G10" s="252" t="s">
        <v>1069</v>
      </c>
      <c r="H10" s="259" t="s">
        <v>1086</v>
      </c>
      <c r="I10" s="161"/>
    </row>
    <row r="11" spans="1:9" ht="12.75">
      <c r="A11" s="253">
        <f t="shared" si="0"/>
        <v>6</v>
      </c>
      <c r="B11" s="254" t="s">
        <v>1070</v>
      </c>
      <c r="C11" s="253" t="s">
        <v>453</v>
      </c>
      <c r="D11" s="255">
        <f>2000000*100</f>
        <v>200000000</v>
      </c>
      <c r="E11" s="256">
        <f>612000*100</f>
        <v>61200000</v>
      </c>
      <c r="F11" s="257">
        <v>63095</v>
      </c>
      <c r="G11" s="258" t="s">
        <v>1071</v>
      </c>
      <c r="H11" s="254"/>
      <c r="I11" s="161"/>
    </row>
    <row r="12" spans="1:9" ht="38.25">
      <c r="A12" s="247">
        <f t="shared" si="0"/>
        <v>7</v>
      </c>
      <c r="B12" s="248" t="s">
        <v>1072</v>
      </c>
      <c r="C12" s="247" t="s">
        <v>458</v>
      </c>
      <c r="D12" s="249">
        <f>9069388*601</f>
        <v>5450702188</v>
      </c>
      <c r="E12" s="250">
        <f>9069388*601</f>
        <v>5450702188</v>
      </c>
      <c r="F12" s="251">
        <v>63121</v>
      </c>
      <c r="G12" s="252" t="s">
        <v>42</v>
      </c>
      <c r="H12" s="259" t="s">
        <v>1087</v>
      </c>
      <c r="I12" s="161"/>
    </row>
    <row r="13" spans="1:9" ht="12.75">
      <c r="A13" s="253">
        <f t="shared" si="0"/>
        <v>8</v>
      </c>
      <c r="B13" s="254" t="s">
        <v>1073</v>
      </c>
      <c r="C13" s="253" t="s">
        <v>1060</v>
      </c>
      <c r="D13" s="255">
        <f>2640000*100</f>
        <v>264000000</v>
      </c>
      <c r="E13" s="256">
        <f>264000*100</f>
        <v>26400000</v>
      </c>
      <c r="F13" s="257">
        <v>63144</v>
      </c>
      <c r="G13" s="258" t="s">
        <v>669</v>
      </c>
      <c r="H13" s="254" t="s">
        <v>1064</v>
      </c>
      <c r="I13" s="161"/>
    </row>
    <row r="14" spans="1:9" ht="12.75">
      <c r="A14" s="247">
        <f t="shared" si="0"/>
        <v>9</v>
      </c>
      <c r="B14" s="248" t="s">
        <v>1074</v>
      </c>
      <c r="C14" s="247" t="s">
        <v>1060</v>
      </c>
      <c r="D14" s="266"/>
      <c r="E14" s="265">
        <f>973737*100</f>
        <v>97373700</v>
      </c>
      <c r="F14" s="251">
        <v>63146</v>
      </c>
      <c r="G14" s="252" t="s">
        <v>1063</v>
      </c>
      <c r="H14" s="259"/>
      <c r="I14" s="161"/>
    </row>
    <row r="15" spans="1:9" ht="12.75">
      <c r="A15" s="253">
        <f t="shared" si="0"/>
        <v>10</v>
      </c>
      <c r="B15" s="258" t="s">
        <v>1075</v>
      </c>
      <c r="C15" s="253" t="s">
        <v>1060</v>
      </c>
      <c r="D15" s="255">
        <f>12000000*100</f>
        <v>1200000000</v>
      </c>
      <c r="E15" s="256">
        <f>1500000*100</f>
        <v>150000000</v>
      </c>
      <c r="F15" s="257">
        <v>63211</v>
      </c>
      <c r="G15" s="258" t="s">
        <v>1076</v>
      </c>
      <c r="H15" s="254" t="s">
        <v>1064</v>
      </c>
      <c r="I15" s="161"/>
    </row>
    <row r="16" spans="1:9" ht="12.75">
      <c r="A16" s="247">
        <f t="shared" si="0"/>
        <v>11</v>
      </c>
      <c r="B16" s="252" t="s">
        <v>1077</v>
      </c>
      <c r="C16" s="247" t="s">
        <v>453</v>
      </c>
      <c r="D16" s="249">
        <v>100000000</v>
      </c>
      <c r="E16" s="267">
        <v>45000000</v>
      </c>
      <c r="F16" s="251">
        <v>63215</v>
      </c>
      <c r="G16" s="252" t="s">
        <v>1063</v>
      </c>
      <c r="H16" s="248"/>
      <c r="I16" s="161"/>
    </row>
    <row r="17" spans="1:9" ht="12.75">
      <c r="A17" s="253">
        <f t="shared" si="0"/>
        <v>12</v>
      </c>
      <c r="B17" s="258" t="s">
        <v>1078</v>
      </c>
      <c r="C17" s="253" t="s">
        <v>1060</v>
      </c>
      <c r="D17" s="255">
        <v>93142900</v>
      </c>
      <c r="E17" s="256">
        <v>93142900</v>
      </c>
      <c r="F17" s="257">
        <v>63218</v>
      </c>
      <c r="G17" s="258" t="s">
        <v>1079</v>
      </c>
      <c r="H17" s="254"/>
      <c r="I17" s="161"/>
    </row>
    <row r="18" spans="1:9" ht="12.75">
      <c r="A18" s="247">
        <f t="shared" si="0"/>
        <v>13</v>
      </c>
      <c r="B18" s="252" t="s">
        <v>1080</v>
      </c>
      <c r="C18" s="247" t="s">
        <v>453</v>
      </c>
      <c r="D18" s="268">
        <v>100000000</v>
      </c>
      <c r="E18" s="250">
        <v>30000000</v>
      </c>
      <c r="F18" s="251">
        <v>63244</v>
      </c>
      <c r="G18" s="252" t="s">
        <v>1063</v>
      </c>
      <c r="H18" s="248"/>
      <c r="I18" s="161"/>
    </row>
    <row r="19" spans="1:9" ht="12.75">
      <c r="A19" s="253">
        <f t="shared" si="0"/>
        <v>14</v>
      </c>
      <c r="B19" s="258" t="s">
        <v>1073</v>
      </c>
      <c r="C19" s="253" t="s">
        <v>1060</v>
      </c>
      <c r="D19" s="255">
        <v>39600000</v>
      </c>
      <c r="E19" s="256">
        <v>39600000</v>
      </c>
      <c r="F19" s="257" t="s">
        <v>1081</v>
      </c>
      <c r="G19" s="258" t="s">
        <v>669</v>
      </c>
      <c r="H19" s="254"/>
      <c r="I19" s="161"/>
    </row>
    <row r="20" spans="1:9" ht="12.75">
      <c r="A20" s="247">
        <f t="shared" si="0"/>
        <v>15</v>
      </c>
      <c r="B20" s="252" t="s">
        <v>1082</v>
      </c>
      <c r="C20" s="247" t="s">
        <v>453</v>
      </c>
      <c r="D20" s="249">
        <v>40000000</v>
      </c>
      <c r="E20" s="250">
        <v>12000000</v>
      </c>
      <c r="F20" s="251">
        <v>63262</v>
      </c>
      <c r="G20" s="252" t="s">
        <v>1071</v>
      </c>
      <c r="H20" s="248"/>
      <c r="I20" s="161"/>
    </row>
    <row r="21" spans="1:9" ht="12.75">
      <c r="A21" s="253">
        <f t="shared" si="0"/>
        <v>16</v>
      </c>
      <c r="B21" s="258" t="s">
        <v>1083</v>
      </c>
      <c r="C21" s="253" t="s">
        <v>453</v>
      </c>
      <c r="D21" s="269">
        <v>100000000</v>
      </c>
      <c r="E21" s="256">
        <v>40000000</v>
      </c>
      <c r="F21" s="257">
        <v>63265</v>
      </c>
      <c r="G21" s="258" t="s">
        <v>1063</v>
      </c>
      <c r="H21" s="254"/>
      <c r="I21" s="161"/>
    </row>
    <row r="22" spans="1:9" ht="13.5" thickBot="1">
      <c r="A22" s="247">
        <f t="shared" si="0"/>
        <v>17</v>
      </c>
      <c r="B22" s="248" t="s">
        <v>1084</v>
      </c>
      <c r="C22" s="247" t="s">
        <v>1060</v>
      </c>
      <c r="D22" s="268">
        <f>4900000*100</f>
        <v>490000000</v>
      </c>
      <c r="E22" s="270">
        <v>70000000</v>
      </c>
      <c r="F22" s="251">
        <v>63276</v>
      </c>
      <c r="G22" s="252" t="s">
        <v>1079</v>
      </c>
      <c r="H22" s="248" t="s">
        <v>1064</v>
      </c>
      <c r="I22" s="161"/>
    </row>
    <row r="23" spans="1:9" ht="14.25" thickBot="1" thickTop="1">
      <c r="A23" s="260"/>
      <c r="B23" s="261"/>
      <c r="C23" s="262" t="s">
        <v>39</v>
      </c>
      <c r="D23" s="262">
        <f>SUM(D6:D22)</f>
        <v>19320455288</v>
      </c>
      <c r="E23" s="262">
        <f>SUM(E6:E22)</f>
        <v>8594247788</v>
      </c>
      <c r="F23" s="263"/>
      <c r="G23" s="260"/>
      <c r="H23" s="261"/>
      <c r="I23" s="161"/>
    </row>
    <row r="24" spans="1:9" ht="13.5" thickTop="1">
      <c r="A24" s="201"/>
      <c r="B24" s="204"/>
      <c r="C24" s="199"/>
      <c r="D24" s="199"/>
      <c r="E24" s="200"/>
      <c r="F24" s="200"/>
      <c r="G24" s="203"/>
      <c r="H24" s="201"/>
      <c r="I24" s="161"/>
    </row>
    <row r="25" spans="1:9" ht="12.75">
      <c r="A25" s="219"/>
      <c r="B25" s="219"/>
      <c r="C25" s="219"/>
      <c r="D25" s="219"/>
      <c r="E25" s="220"/>
      <c r="F25" s="220"/>
      <c r="G25" s="93"/>
      <c r="H25" s="93"/>
      <c r="I25" s="161"/>
    </row>
    <row r="26" ht="12.75">
      <c r="B26" s="119" t="s">
        <v>640</v>
      </c>
    </row>
    <row r="27" ht="12.75">
      <c r="B27" s="119" t="s">
        <v>1056</v>
      </c>
    </row>
    <row r="28" ht="12.75">
      <c r="B28" s="119"/>
    </row>
    <row r="29" spans="1:8" ht="13.5" thickBot="1">
      <c r="A29" s="245" t="s">
        <v>258</v>
      </c>
      <c r="B29" s="245" t="s">
        <v>1057</v>
      </c>
      <c r="C29" s="245" t="s">
        <v>508</v>
      </c>
      <c r="D29" s="245" t="s">
        <v>441</v>
      </c>
      <c r="E29" s="246" t="s">
        <v>1088</v>
      </c>
      <c r="F29" s="245" t="s">
        <v>262</v>
      </c>
      <c r="G29" s="245" t="s">
        <v>1058</v>
      </c>
      <c r="H29" s="245" t="s">
        <v>263</v>
      </c>
    </row>
    <row r="30" spans="1:8" ht="13.5" thickTop="1">
      <c r="A30" s="247">
        <v>1</v>
      </c>
      <c r="B30" s="252" t="s">
        <v>862</v>
      </c>
      <c r="C30" s="247" t="s">
        <v>453</v>
      </c>
      <c r="D30" s="290" t="s">
        <v>1089</v>
      </c>
      <c r="E30" s="291">
        <v>50000</v>
      </c>
      <c r="F30" s="249">
        <f aca="true" t="shared" si="1" ref="F30:F59">E30*100</f>
        <v>5000000</v>
      </c>
      <c r="G30" s="247" t="s">
        <v>1090</v>
      </c>
      <c r="H30" s="252" t="s">
        <v>1091</v>
      </c>
    </row>
    <row r="31" spans="1:8" ht="12.75">
      <c r="A31" s="253">
        <f>A30+1</f>
        <v>2</v>
      </c>
      <c r="B31" s="258" t="s">
        <v>1023</v>
      </c>
      <c r="C31" s="292" t="s">
        <v>458</v>
      </c>
      <c r="D31" s="293" t="s">
        <v>695</v>
      </c>
      <c r="E31" s="294">
        <v>5552500.93</v>
      </c>
      <c r="F31" s="255">
        <f t="shared" si="1"/>
        <v>555250093</v>
      </c>
      <c r="G31" s="253" t="s">
        <v>1092</v>
      </c>
      <c r="H31" s="258" t="s">
        <v>1093</v>
      </c>
    </row>
    <row r="32" spans="1:8" ht="12.75">
      <c r="A32" s="247">
        <f aca="true" t="shared" si="2" ref="A32:A66">A31+1</f>
        <v>3</v>
      </c>
      <c r="B32" s="295" t="s">
        <v>1094</v>
      </c>
      <c r="C32" s="247" t="s">
        <v>453</v>
      </c>
      <c r="D32" s="296" t="s">
        <v>1095</v>
      </c>
      <c r="E32" s="297">
        <v>168480</v>
      </c>
      <c r="F32" s="249">
        <f t="shared" si="1"/>
        <v>16848000</v>
      </c>
      <c r="G32" s="247" t="s">
        <v>1096</v>
      </c>
      <c r="H32" s="252" t="s">
        <v>1091</v>
      </c>
    </row>
    <row r="33" spans="1:8" ht="12.75">
      <c r="A33" s="253">
        <f t="shared" si="2"/>
        <v>4</v>
      </c>
      <c r="B33" s="258" t="s">
        <v>736</v>
      </c>
      <c r="C33" s="292" t="s">
        <v>453</v>
      </c>
      <c r="D33" s="293" t="s">
        <v>635</v>
      </c>
      <c r="E33" s="294">
        <v>575000</v>
      </c>
      <c r="F33" s="255">
        <f t="shared" si="1"/>
        <v>57500000</v>
      </c>
      <c r="G33" s="257">
        <v>62966</v>
      </c>
      <c r="H33" s="258" t="s">
        <v>1097</v>
      </c>
    </row>
    <row r="34" spans="1:8" ht="25.5">
      <c r="A34" s="247">
        <f t="shared" si="2"/>
        <v>5</v>
      </c>
      <c r="B34" s="252" t="s">
        <v>1098</v>
      </c>
      <c r="C34" s="247" t="s">
        <v>453</v>
      </c>
      <c r="D34" s="298" t="s">
        <v>1099</v>
      </c>
      <c r="E34" s="291">
        <v>172500</v>
      </c>
      <c r="F34" s="249">
        <f t="shared" si="1"/>
        <v>17250000</v>
      </c>
      <c r="G34" s="251">
        <v>62969</v>
      </c>
      <c r="H34" s="252" t="s">
        <v>1100</v>
      </c>
    </row>
    <row r="35" spans="1:8" ht="12.75">
      <c r="A35" s="253">
        <f t="shared" si="2"/>
        <v>6</v>
      </c>
      <c r="B35" s="258" t="s">
        <v>879</v>
      </c>
      <c r="C35" s="253" t="s">
        <v>458</v>
      </c>
      <c r="D35" s="293" t="s">
        <v>621</v>
      </c>
      <c r="E35" s="294">
        <v>5300000</v>
      </c>
      <c r="F35" s="255">
        <f t="shared" si="1"/>
        <v>530000000</v>
      </c>
      <c r="G35" s="257">
        <v>62986</v>
      </c>
      <c r="H35" s="258" t="s">
        <v>1101</v>
      </c>
    </row>
    <row r="36" spans="1:8" ht="12.75">
      <c r="A36" s="247">
        <f t="shared" si="2"/>
        <v>7</v>
      </c>
      <c r="B36" s="252" t="s">
        <v>762</v>
      </c>
      <c r="C36" s="299" t="s">
        <v>449</v>
      </c>
      <c r="D36" s="300" t="s">
        <v>633</v>
      </c>
      <c r="E36" s="291">
        <v>1837763</v>
      </c>
      <c r="F36" s="249">
        <f t="shared" si="1"/>
        <v>183776300</v>
      </c>
      <c r="G36" s="251">
        <v>62988</v>
      </c>
      <c r="H36" s="252" t="s">
        <v>1102</v>
      </c>
    </row>
    <row r="37" spans="1:8" ht="12.75">
      <c r="A37" s="253">
        <f t="shared" si="2"/>
        <v>8</v>
      </c>
      <c r="B37" s="258" t="s">
        <v>916</v>
      </c>
      <c r="C37" s="292" t="s">
        <v>449</v>
      </c>
      <c r="D37" s="293" t="s">
        <v>635</v>
      </c>
      <c r="E37" s="294">
        <v>2134845</v>
      </c>
      <c r="F37" s="255">
        <f t="shared" si="1"/>
        <v>213484500</v>
      </c>
      <c r="G37" s="257">
        <v>62988</v>
      </c>
      <c r="H37" s="258" t="s">
        <v>1071</v>
      </c>
    </row>
    <row r="38" spans="1:8" ht="12.75">
      <c r="A38" s="247">
        <f t="shared" si="2"/>
        <v>9</v>
      </c>
      <c r="B38" s="252" t="s">
        <v>929</v>
      </c>
      <c r="C38" s="247" t="s">
        <v>453</v>
      </c>
      <c r="D38" s="300" t="s">
        <v>635</v>
      </c>
      <c r="E38" s="291">
        <v>1153412</v>
      </c>
      <c r="F38" s="249">
        <f t="shared" si="1"/>
        <v>115341200</v>
      </c>
      <c r="G38" s="251">
        <v>63004</v>
      </c>
      <c r="H38" s="252" t="s">
        <v>665</v>
      </c>
    </row>
    <row r="39" spans="1:8" ht="12.75">
      <c r="A39" s="253">
        <f t="shared" si="2"/>
        <v>10</v>
      </c>
      <c r="B39" s="258" t="s">
        <v>1103</v>
      </c>
      <c r="C39" s="292" t="s">
        <v>453</v>
      </c>
      <c r="D39" s="293" t="s">
        <v>621</v>
      </c>
      <c r="E39" s="294">
        <v>330000</v>
      </c>
      <c r="F39" s="255">
        <f t="shared" si="1"/>
        <v>33000000</v>
      </c>
      <c r="G39" s="257">
        <v>63022</v>
      </c>
      <c r="H39" s="258" t="s">
        <v>1071</v>
      </c>
    </row>
    <row r="40" spans="1:8" ht="12.75">
      <c r="A40" s="247">
        <f t="shared" si="2"/>
        <v>11</v>
      </c>
      <c r="B40" s="252" t="s">
        <v>798</v>
      </c>
      <c r="C40" s="299" t="s">
        <v>453</v>
      </c>
      <c r="D40" s="301" t="s">
        <v>1104</v>
      </c>
      <c r="E40" s="291">
        <v>525000</v>
      </c>
      <c r="F40" s="249">
        <f t="shared" si="1"/>
        <v>52500000</v>
      </c>
      <c r="G40" s="251">
        <v>63051</v>
      </c>
      <c r="H40" s="252" t="s">
        <v>1105</v>
      </c>
    </row>
    <row r="41" spans="1:8" ht="12.75">
      <c r="A41" s="253">
        <f t="shared" si="2"/>
        <v>12</v>
      </c>
      <c r="B41" s="258" t="s">
        <v>1106</v>
      </c>
      <c r="C41" s="253" t="s">
        <v>453</v>
      </c>
      <c r="D41" s="302" t="s">
        <v>1107</v>
      </c>
      <c r="E41" s="294">
        <v>1000000</v>
      </c>
      <c r="F41" s="255">
        <f t="shared" si="1"/>
        <v>100000000</v>
      </c>
      <c r="G41" s="257">
        <v>63059</v>
      </c>
      <c r="H41" s="258" t="s">
        <v>1091</v>
      </c>
    </row>
    <row r="42" spans="1:8" ht="12.75">
      <c r="A42" s="247">
        <f t="shared" si="2"/>
        <v>13</v>
      </c>
      <c r="B42" s="252" t="s">
        <v>647</v>
      </c>
      <c r="C42" s="296" t="s">
        <v>458</v>
      </c>
      <c r="D42" s="303" t="s">
        <v>1108</v>
      </c>
      <c r="E42" s="291">
        <v>3690473</v>
      </c>
      <c r="F42" s="249">
        <f t="shared" si="1"/>
        <v>369047300</v>
      </c>
      <c r="G42" s="251">
        <v>63070</v>
      </c>
      <c r="H42" s="252" t="s">
        <v>1101</v>
      </c>
    </row>
    <row r="43" spans="1:8" ht="12.75">
      <c r="A43" s="253">
        <f t="shared" si="2"/>
        <v>14</v>
      </c>
      <c r="B43" s="258" t="s">
        <v>659</v>
      </c>
      <c r="C43" s="253" t="s">
        <v>453</v>
      </c>
      <c r="D43" s="302" t="s">
        <v>1109</v>
      </c>
      <c r="E43" s="294">
        <v>1056000</v>
      </c>
      <c r="F43" s="255">
        <f t="shared" si="1"/>
        <v>105600000</v>
      </c>
      <c r="G43" s="257">
        <v>63076</v>
      </c>
      <c r="H43" s="258" t="s">
        <v>987</v>
      </c>
    </row>
    <row r="44" spans="1:8" ht="12.75">
      <c r="A44" s="247">
        <f t="shared" si="2"/>
        <v>15</v>
      </c>
      <c r="B44" s="252" t="s">
        <v>1110</v>
      </c>
      <c r="C44" s="296" t="s">
        <v>458</v>
      </c>
      <c r="D44" s="304" t="s">
        <v>1111</v>
      </c>
      <c r="E44" s="291">
        <v>6417770</v>
      </c>
      <c r="F44" s="249">
        <f t="shared" si="1"/>
        <v>641777000</v>
      </c>
      <c r="G44" s="251">
        <v>63086</v>
      </c>
      <c r="H44" s="252" t="s">
        <v>1093</v>
      </c>
    </row>
    <row r="45" spans="1:8" ht="12.75">
      <c r="A45" s="253">
        <f t="shared" si="2"/>
        <v>16</v>
      </c>
      <c r="B45" s="258" t="s">
        <v>1112</v>
      </c>
      <c r="C45" s="253" t="s">
        <v>453</v>
      </c>
      <c r="D45" s="302" t="s">
        <v>477</v>
      </c>
      <c r="E45" s="294">
        <v>500852</v>
      </c>
      <c r="F45" s="255">
        <f t="shared" si="1"/>
        <v>50085200</v>
      </c>
      <c r="G45" s="257">
        <v>63088</v>
      </c>
      <c r="H45" s="258" t="s">
        <v>1105</v>
      </c>
    </row>
    <row r="46" spans="1:8" ht="12.75">
      <c r="A46" s="247">
        <f t="shared" si="2"/>
        <v>17</v>
      </c>
      <c r="B46" s="252" t="s">
        <v>1113</v>
      </c>
      <c r="C46" s="299" t="s">
        <v>449</v>
      </c>
      <c r="D46" s="300" t="s">
        <v>635</v>
      </c>
      <c r="E46" s="291">
        <v>672000</v>
      </c>
      <c r="F46" s="249">
        <f t="shared" si="1"/>
        <v>67200000</v>
      </c>
      <c r="G46" s="251">
        <v>63095</v>
      </c>
      <c r="H46" s="252" t="s">
        <v>1069</v>
      </c>
    </row>
    <row r="47" spans="1:8" ht="12.75">
      <c r="A47" s="253">
        <f t="shared" si="2"/>
        <v>18</v>
      </c>
      <c r="B47" s="258" t="s">
        <v>1114</v>
      </c>
      <c r="C47" s="253" t="s">
        <v>453</v>
      </c>
      <c r="D47" s="302" t="s">
        <v>478</v>
      </c>
      <c r="E47" s="294">
        <v>1840000</v>
      </c>
      <c r="F47" s="255">
        <f t="shared" si="1"/>
        <v>184000000</v>
      </c>
      <c r="G47" s="257" t="s">
        <v>1115</v>
      </c>
      <c r="H47" s="258" t="s">
        <v>1091</v>
      </c>
    </row>
    <row r="48" spans="1:8" ht="12.75">
      <c r="A48" s="247">
        <f t="shared" si="2"/>
        <v>19</v>
      </c>
      <c r="B48" s="252" t="s">
        <v>608</v>
      </c>
      <c r="C48" s="296" t="s">
        <v>453</v>
      </c>
      <c r="D48" s="300" t="s">
        <v>621</v>
      </c>
      <c r="E48" s="291">
        <v>546192.5</v>
      </c>
      <c r="F48" s="249">
        <f t="shared" si="1"/>
        <v>54619250</v>
      </c>
      <c r="G48" s="251">
        <v>63122</v>
      </c>
      <c r="H48" s="252" t="s">
        <v>1076</v>
      </c>
    </row>
    <row r="49" spans="1:8" ht="25.5">
      <c r="A49" s="253">
        <f t="shared" si="2"/>
        <v>20</v>
      </c>
      <c r="B49" s="258" t="s">
        <v>727</v>
      </c>
      <c r="C49" s="253" t="s">
        <v>453</v>
      </c>
      <c r="D49" s="293" t="s">
        <v>985</v>
      </c>
      <c r="E49" s="294">
        <v>48500</v>
      </c>
      <c r="F49" s="255">
        <f t="shared" si="1"/>
        <v>4850000</v>
      </c>
      <c r="G49" s="257">
        <v>63138</v>
      </c>
      <c r="H49" s="258" t="s">
        <v>1100</v>
      </c>
    </row>
    <row r="50" spans="1:8" ht="25.5">
      <c r="A50" s="247">
        <f t="shared" si="2"/>
        <v>21</v>
      </c>
      <c r="B50" s="252" t="s">
        <v>1116</v>
      </c>
      <c r="C50" s="296" t="s">
        <v>453</v>
      </c>
      <c r="D50" s="300" t="s">
        <v>635</v>
      </c>
      <c r="E50" s="291">
        <v>400000</v>
      </c>
      <c r="F50" s="249">
        <f t="shared" si="1"/>
        <v>40000000</v>
      </c>
      <c r="G50" s="251">
        <v>63159</v>
      </c>
      <c r="H50" s="252" t="s">
        <v>1100</v>
      </c>
    </row>
    <row r="51" spans="1:8" ht="12.75">
      <c r="A51" s="253">
        <f t="shared" si="2"/>
        <v>22</v>
      </c>
      <c r="B51" s="258" t="s">
        <v>1117</v>
      </c>
      <c r="C51" s="253" t="s">
        <v>453</v>
      </c>
      <c r="D51" s="293" t="s">
        <v>633</v>
      </c>
      <c r="E51" s="294">
        <v>1000000</v>
      </c>
      <c r="F51" s="255">
        <f t="shared" si="1"/>
        <v>100000000</v>
      </c>
      <c r="G51" s="257">
        <v>63196</v>
      </c>
      <c r="H51" s="258" t="s">
        <v>1063</v>
      </c>
    </row>
    <row r="52" spans="1:8" ht="12.75">
      <c r="A52" s="247">
        <f t="shared" si="2"/>
        <v>23</v>
      </c>
      <c r="B52" s="248" t="s">
        <v>1118</v>
      </c>
      <c r="C52" s="296" t="s">
        <v>458</v>
      </c>
      <c r="D52" s="305" t="s">
        <v>621</v>
      </c>
      <c r="E52" s="306">
        <v>9237540</v>
      </c>
      <c r="F52" s="307">
        <f t="shared" si="1"/>
        <v>923754000</v>
      </c>
      <c r="G52" s="251">
        <v>63211</v>
      </c>
      <c r="H52" s="259" t="s">
        <v>1101</v>
      </c>
    </row>
    <row r="53" spans="1:8" ht="12.75">
      <c r="A53" s="253">
        <f t="shared" si="2"/>
        <v>24</v>
      </c>
      <c r="B53" s="258" t="s">
        <v>1119</v>
      </c>
      <c r="C53" s="253" t="s">
        <v>1060</v>
      </c>
      <c r="D53" s="308" t="s">
        <v>1120</v>
      </c>
      <c r="E53" s="294">
        <v>1155000</v>
      </c>
      <c r="F53" s="255">
        <f t="shared" si="1"/>
        <v>115500000</v>
      </c>
      <c r="G53" s="257">
        <v>63223</v>
      </c>
      <c r="H53" s="258" t="s">
        <v>1071</v>
      </c>
    </row>
    <row r="54" spans="1:8" ht="12.75">
      <c r="A54" s="247">
        <f t="shared" si="2"/>
        <v>25</v>
      </c>
      <c r="B54" s="248" t="s">
        <v>912</v>
      </c>
      <c r="C54" s="296" t="s">
        <v>458</v>
      </c>
      <c r="D54" s="305" t="s">
        <v>448</v>
      </c>
      <c r="E54" s="306">
        <v>15301440</v>
      </c>
      <c r="F54" s="307">
        <f t="shared" si="1"/>
        <v>1530144000</v>
      </c>
      <c r="G54" s="251">
        <v>63236</v>
      </c>
      <c r="H54" s="259" t="s">
        <v>1093</v>
      </c>
    </row>
    <row r="55" spans="1:8" ht="12.75">
      <c r="A55" s="253">
        <f t="shared" si="2"/>
        <v>26</v>
      </c>
      <c r="B55" s="254" t="s">
        <v>1121</v>
      </c>
      <c r="C55" s="253" t="s">
        <v>458</v>
      </c>
      <c r="D55" s="308" t="s">
        <v>1122</v>
      </c>
      <c r="E55" s="309">
        <v>16858786</v>
      </c>
      <c r="F55" s="269">
        <f t="shared" si="1"/>
        <v>1685878600</v>
      </c>
      <c r="G55" s="257">
        <v>63236</v>
      </c>
      <c r="H55" s="254" t="s">
        <v>1071</v>
      </c>
    </row>
    <row r="56" spans="1:8" ht="12.75">
      <c r="A56" s="247">
        <f t="shared" si="2"/>
        <v>27</v>
      </c>
      <c r="B56" s="310" t="s">
        <v>726</v>
      </c>
      <c r="C56" s="311" t="s">
        <v>453</v>
      </c>
      <c r="D56" s="312" t="s">
        <v>633</v>
      </c>
      <c r="E56" s="313">
        <v>1209375</v>
      </c>
      <c r="F56" s="314">
        <f t="shared" si="1"/>
        <v>120937500</v>
      </c>
      <c r="G56" s="251">
        <v>63247</v>
      </c>
      <c r="H56" s="315" t="s">
        <v>1063</v>
      </c>
    </row>
    <row r="57" spans="1:8" ht="12.75">
      <c r="A57" s="253">
        <f t="shared" si="2"/>
        <v>28</v>
      </c>
      <c r="B57" s="254" t="s">
        <v>863</v>
      </c>
      <c r="C57" s="253" t="s">
        <v>453</v>
      </c>
      <c r="D57" s="308" t="s">
        <v>633</v>
      </c>
      <c r="E57" s="309">
        <v>503125</v>
      </c>
      <c r="F57" s="269">
        <f t="shared" si="1"/>
        <v>50312500</v>
      </c>
      <c r="G57" s="257">
        <v>63255</v>
      </c>
      <c r="H57" s="258" t="s">
        <v>1123</v>
      </c>
    </row>
    <row r="58" spans="1:8" ht="12.75">
      <c r="A58" s="247">
        <f t="shared" si="2"/>
        <v>29</v>
      </c>
      <c r="B58" s="248" t="s">
        <v>588</v>
      </c>
      <c r="C58" s="299" t="s">
        <v>453</v>
      </c>
      <c r="D58" s="316" t="s">
        <v>1124</v>
      </c>
      <c r="E58" s="306">
        <v>820000</v>
      </c>
      <c r="F58" s="307">
        <f t="shared" si="1"/>
        <v>82000000</v>
      </c>
      <c r="G58" s="251">
        <v>63256</v>
      </c>
      <c r="H58" s="248" t="s">
        <v>1091</v>
      </c>
    </row>
    <row r="59" spans="1:8" ht="12.75">
      <c r="A59" s="253">
        <f t="shared" si="2"/>
        <v>30</v>
      </c>
      <c r="B59" s="254" t="s">
        <v>1125</v>
      </c>
      <c r="C59" s="253" t="s">
        <v>446</v>
      </c>
      <c r="D59" s="308" t="s">
        <v>621</v>
      </c>
      <c r="E59" s="309">
        <v>1250000</v>
      </c>
      <c r="F59" s="269">
        <f t="shared" si="1"/>
        <v>125000000</v>
      </c>
      <c r="G59" s="257">
        <v>63256</v>
      </c>
      <c r="H59" s="254" t="s">
        <v>1126</v>
      </c>
    </row>
    <row r="60" spans="1:8" ht="12.75">
      <c r="A60" s="247">
        <f t="shared" si="2"/>
        <v>31</v>
      </c>
      <c r="B60" s="248" t="s">
        <v>639</v>
      </c>
      <c r="C60" s="247" t="s">
        <v>449</v>
      </c>
      <c r="D60" s="290" t="s">
        <v>478</v>
      </c>
      <c r="E60" s="306">
        <v>1159836.13</v>
      </c>
      <c r="F60" s="307">
        <f aca="true" t="shared" si="3" ref="F60:F65">E60*100</f>
        <v>115983612.99999999</v>
      </c>
      <c r="G60" s="251">
        <v>63256</v>
      </c>
      <c r="H60" s="248" t="s">
        <v>1093</v>
      </c>
    </row>
    <row r="61" spans="1:8" ht="12.75">
      <c r="A61" s="253">
        <f t="shared" si="2"/>
        <v>32</v>
      </c>
      <c r="B61" s="254" t="s">
        <v>864</v>
      </c>
      <c r="C61" s="253" t="s">
        <v>453</v>
      </c>
      <c r="D61" s="292" t="s">
        <v>635</v>
      </c>
      <c r="E61" s="309">
        <v>169740</v>
      </c>
      <c r="F61" s="269">
        <f t="shared" si="3"/>
        <v>16974000</v>
      </c>
      <c r="G61" s="257">
        <v>63269</v>
      </c>
      <c r="H61" s="254" t="s">
        <v>1123</v>
      </c>
    </row>
    <row r="62" spans="1:8" ht="25.5">
      <c r="A62" s="247">
        <f t="shared" si="2"/>
        <v>33</v>
      </c>
      <c r="B62" s="252" t="s">
        <v>853</v>
      </c>
      <c r="C62" s="247" t="s">
        <v>453</v>
      </c>
      <c r="D62" s="290" t="s">
        <v>448</v>
      </c>
      <c r="E62" s="291">
        <v>917647.5</v>
      </c>
      <c r="F62" s="307">
        <f t="shared" si="3"/>
        <v>91764750</v>
      </c>
      <c r="G62" s="251">
        <v>63270</v>
      </c>
      <c r="H62" s="252" t="s">
        <v>1100</v>
      </c>
    </row>
    <row r="63" spans="1:8" ht="12.75">
      <c r="A63" s="253">
        <f t="shared" si="2"/>
        <v>34</v>
      </c>
      <c r="B63" s="258" t="s">
        <v>1127</v>
      </c>
      <c r="C63" s="253" t="s">
        <v>446</v>
      </c>
      <c r="D63" s="292" t="s">
        <v>1128</v>
      </c>
      <c r="E63" s="294">
        <v>1200000</v>
      </c>
      <c r="F63" s="269">
        <f t="shared" si="3"/>
        <v>120000000</v>
      </c>
      <c r="G63" s="257">
        <v>63276</v>
      </c>
      <c r="H63" s="258" t="s">
        <v>1071</v>
      </c>
    </row>
    <row r="64" spans="1:8" ht="12.75">
      <c r="A64" s="247">
        <f t="shared" si="2"/>
        <v>35</v>
      </c>
      <c r="B64" s="252" t="s">
        <v>1129</v>
      </c>
      <c r="C64" s="247" t="s">
        <v>453</v>
      </c>
      <c r="D64" s="299" t="s">
        <v>635</v>
      </c>
      <c r="E64" s="291">
        <v>180000</v>
      </c>
      <c r="F64" s="307">
        <f t="shared" si="3"/>
        <v>18000000</v>
      </c>
      <c r="G64" s="251">
        <v>63275</v>
      </c>
      <c r="H64" s="252" t="s">
        <v>1076</v>
      </c>
    </row>
    <row r="65" spans="1:8" ht="12.75">
      <c r="A65" s="253">
        <f t="shared" si="2"/>
        <v>36</v>
      </c>
      <c r="B65" s="258" t="s">
        <v>1130</v>
      </c>
      <c r="C65" s="253" t="s">
        <v>453</v>
      </c>
      <c r="D65" s="292" t="s">
        <v>635</v>
      </c>
      <c r="E65" s="294">
        <v>1008543.59</v>
      </c>
      <c r="F65" s="269">
        <f t="shared" si="3"/>
        <v>100854359</v>
      </c>
      <c r="G65" s="257">
        <v>63277</v>
      </c>
      <c r="H65" s="258" t="s">
        <v>1076</v>
      </c>
    </row>
    <row r="66" spans="1:8" ht="13.5" thickBot="1">
      <c r="A66" s="247">
        <f t="shared" si="2"/>
        <v>37</v>
      </c>
      <c r="B66" s="259" t="s">
        <v>734</v>
      </c>
      <c r="C66" s="296" t="s">
        <v>458</v>
      </c>
      <c r="D66" s="303" t="s">
        <v>478</v>
      </c>
      <c r="E66" s="317">
        <v>8101438</v>
      </c>
      <c r="F66" s="307">
        <f>E66*100</f>
        <v>810143800</v>
      </c>
      <c r="G66" s="251">
        <v>63279</v>
      </c>
      <c r="H66" s="259" t="s">
        <v>1071</v>
      </c>
    </row>
    <row r="67" spans="1:8" ht="14.25" thickBot="1" thickTop="1">
      <c r="A67" s="260"/>
      <c r="B67" s="261"/>
      <c r="C67" s="260"/>
      <c r="D67" s="262" t="s">
        <v>39</v>
      </c>
      <c r="E67" s="271">
        <f>SUM(E30:E66)</f>
        <v>94043759.65</v>
      </c>
      <c r="F67" s="272">
        <f>SUM(F30:F66)</f>
        <v>9404375965</v>
      </c>
      <c r="G67" s="263"/>
      <c r="H67" s="260"/>
    </row>
    <row r="68" spans="1:8" ht="13.5" thickTop="1">
      <c r="A68" s="98"/>
      <c r="B68" s="84"/>
      <c r="C68" s="212"/>
      <c r="D68" s="84"/>
      <c r="E68" s="84"/>
      <c r="F68" s="213"/>
      <c r="G68" s="214"/>
      <c r="H68" s="84"/>
    </row>
    <row r="69" spans="1:8" ht="12.75">
      <c r="A69" s="88"/>
      <c r="B69" s="88"/>
      <c r="C69" s="88"/>
      <c r="D69" s="88"/>
      <c r="E69" s="88"/>
      <c r="F69" s="88"/>
      <c r="G69" s="88"/>
      <c r="H69" s="88"/>
    </row>
    <row r="70" ht="12.75">
      <c r="B70" s="119" t="s">
        <v>750</v>
      </c>
    </row>
    <row r="71" ht="12.75">
      <c r="B71" s="119" t="s">
        <v>1056</v>
      </c>
    </row>
    <row r="72" spans="1:7" ht="12.75">
      <c r="A72" s="222"/>
      <c r="B72" s="222"/>
      <c r="C72" s="232"/>
      <c r="D72" s="232"/>
      <c r="E72" s="232"/>
      <c r="F72" s="318"/>
      <c r="G72" s="233"/>
    </row>
    <row r="73" spans="1:7" ht="12.75">
      <c r="A73" s="273" t="s">
        <v>700</v>
      </c>
      <c r="B73" s="274" t="s">
        <v>1057</v>
      </c>
      <c r="C73" s="275" t="s">
        <v>1131</v>
      </c>
      <c r="D73" s="276" t="s">
        <v>1132</v>
      </c>
      <c r="E73" s="277" t="s">
        <v>36</v>
      </c>
      <c r="F73" s="277" t="s">
        <v>262</v>
      </c>
      <c r="G73" s="274" t="s">
        <v>1133</v>
      </c>
    </row>
    <row r="74" spans="1:7" ht="13.5" thickBot="1">
      <c r="A74" s="278"/>
      <c r="B74" s="279"/>
      <c r="C74" s="279" t="s">
        <v>900</v>
      </c>
      <c r="D74" s="279" t="s">
        <v>901</v>
      </c>
      <c r="E74" s="280"/>
      <c r="F74" s="280"/>
      <c r="G74" s="279"/>
    </row>
    <row r="75" spans="1:7" ht="13.5" thickTop="1">
      <c r="A75" s="253">
        <v>1</v>
      </c>
      <c r="B75" s="254" t="s">
        <v>1134</v>
      </c>
      <c r="C75" s="256">
        <v>20000001</v>
      </c>
      <c r="D75" s="256">
        <v>21200000</v>
      </c>
      <c r="E75" s="294">
        <v>1200000</v>
      </c>
      <c r="F75" s="255">
        <v>120000000</v>
      </c>
      <c r="G75" s="319" t="s">
        <v>1090</v>
      </c>
    </row>
    <row r="76" spans="1:7" ht="12.75">
      <c r="A76" s="247">
        <v>2</v>
      </c>
      <c r="B76" s="248" t="s">
        <v>1135</v>
      </c>
      <c r="C76" s="250">
        <v>280001</v>
      </c>
      <c r="D76" s="250">
        <v>352800</v>
      </c>
      <c r="E76" s="291">
        <v>72800</v>
      </c>
      <c r="F76" s="249">
        <v>7280000</v>
      </c>
      <c r="G76" s="320" t="s">
        <v>1090</v>
      </c>
    </row>
    <row r="77" spans="1:7" ht="12.75">
      <c r="A77" s="253">
        <v>3</v>
      </c>
      <c r="B77" s="321" t="s">
        <v>146</v>
      </c>
      <c r="C77" s="322">
        <v>5000001</v>
      </c>
      <c r="D77" s="322">
        <v>5500000</v>
      </c>
      <c r="E77" s="294">
        <v>500000</v>
      </c>
      <c r="F77" s="255">
        <v>50000000</v>
      </c>
      <c r="G77" s="319" t="s">
        <v>1090</v>
      </c>
    </row>
    <row r="78" spans="1:7" ht="12.75">
      <c r="A78" s="247">
        <v>4</v>
      </c>
      <c r="B78" s="259" t="s">
        <v>1136</v>
      </c>
      <c r="C78" s="265">
        <v>2000001</v>
      </c>
      <c r="D78" s="265">
        <v>2200000</v>
      </c>
      <c r="E78" s="291">
        <v>200000</v>
      </c>
      <c r="F78" s="249">
        <v>20000000</v>
      </c>
      <c r="G78" s="320" t="s">
        <v>1137</v>
      </c>
    </row>
    <row r="79" spans="1:7" ht="12.75">
      <c r="A79" s="253">
        <v>5</v>
      </c>
      <c r="B79" s="321" t="s">
        <v>1138</v>
      </c>
      <c r="C79" s="322">
        <v>646161</v>
      </c>
      <c r="D79" s="322">
        <v>711164</v>
      </c>
      <c r="E79" s="294">
        <v>65004</v>
      </c>
      <c r="F79" s="255">
        <v>6500400</v>
      </c>
      <c r="G79" s="319" t="s">
        <v>1137</v>
      </c>
    </row>
    <row r="80" spans="1:7" ht="12.75">
      <c r="A80" s="247">
        <v>6</v>
      </c>
      <c r="B80" s="259" t="s">
        <v>1139</v>
      </c>
      <c r="C80" s="265">
        <v>6400001</v>
      </c>
      <c r="D80" s="265">
        <v>6784000</v>
      </c>
      <c r="E80" s="291">
        <v>384000</v>
      </c>
      <c r="F80" s="249">
        <v>38400000</v>
      </c>
      <c r="G80" s="320" t="s">
        <v>1137</v>
      </c>
    </row>
    <row r="81" spans="1:7" ht="12.75">
      <c r="A81" s="253">
        <v>7</v>
      </c>
      <c r="B81" s="321" t="s">
        <v>1140</v>
      </c>
      <c r="C81" s="322"/>
      <c r="D81" s="322">
        <v>2200000</v>
      </c>
      <c r="E81" s="294">
        <v>200000</v>
      </c>
      <c r="F81" s="255">
        <v>20000000</v>
      </c>
      <c r="G81" s="319" t="s">
        <v>1137</v>
      </c>
    </row>
    <row r="82" spans="1:7" ht="12.75">
      <c r="A82" s="247">
        <v>8</v>
      </c>
      <c r="B82" s="259" t="s">
        <v>1141</v>
      </c>
      <c r="C82" s="265">
        <v>1150001</v>
      </c>
      <c r="D82" s="265">
        <v>1414500</v>
      </c>
      <c r="E82" s="291">
        <v>264500</v>
      </c>
      <c r="F82" s="249">
        <v>26450000</v>
      </c>
      <c r="G82" s="320" t="s">
        <v>1142</v>
      </c>
    </row>
    <row r="83" spans="1:7" ht="12.75">
      <c r="A83" s="253">
        <v>9</v>
      </c>
      <c r="B83" s="321" t="s">
        <v>1143</v>
      </c>
      <c r="C83" s="322">
        <v>1643167</v>
      </c>
      <c r="D83" s="322">
        <v>2014664</v>
      </c>
      <c r="E83" s="294">
        <v>371498</v>
      </c>
      <c r="F83" s="255">
        <v>37149800</v>
      </c>
      <c r="G83" s="319" t="s">
        <v>1142</v>
      </c>
    </row>
    <row r="84" spans="1:7" ht="12.75">
      <c r="A84" s="247">
        <v>10</v>
      </c>
      <c r="B84" s="259" t="s">
        <v>1144</v>
      </c>
      <c r="C84" s="265">
        <v>31930001</v>
      </c>
      <c r="D84" s="265">
        <v>34240000</v>
      </c>
      <c r="E84" s="291">
        <v>2310000</v>
      </c>
      <c r="F84" s="249">
        <v>231000000</v>
      </c>
      <c r="G84" s="320" t="s">
        <v>1142</v>
      </c>
    </row>
    <row r="85" spans="1:7" ht="12.75">
      <c r="A85" s="253">
        <v>11</v>
      </c>
      <c r="B85" s="321" t="s">
        <v>1145</v>
      </c>
      <c r="C85" s="322">
        <v>7839765</v>
      </c>
      <c r="D85" s="322">
        <v>10191593</v>
      </c>
      <c r="E85" s="294">
        <v>2351829</v>
      </c>
      <c r="F85" s="255">
        <v>235182900</v>
      </c>
      <c r="G85" s="319" t="s">
        <v>1142</v>
      </c>
    </row>
    <row r="86" spans="1:7" ht="12.75">
      <c r="A86" s="247">
        <v>12</v>
      </c>
      <c r="B86" s="259" t="s">
        <v>1146</v>
      </c>
      <c r="C86" s="265">
        <v>516001</v>
      </c>
      <c r="D86" s="265">
        <v>584800</v>
      </c>
      <c r="E86" s="291">
        <v>68800</v>
      </c>
      <c r="F86" s="249">
        <v>6880000</v>
      </c>
      <c r="G86" s="320" t="s">
        <v>1147</v>
      </c>
    </row>
    <row r="87" spans="1:7" ht="12.75">
      <c r="A87" s="253">
        <v>13</v>
      </c>
      <c r="B87" s="321" t="s">
        <v>1148</v>
      </c>
      <c r="C87" s="323">
        <v>250001</v>
      </c>
      <c r="D87" s="322">
        <v>287500</v>
      </c>
      <c r="E87" s="294">
        <v>37500</v>
      </c>
      <c r="F87" s="255">
        <v>3750000</v>
      </c>
      <c r="G87" s="319" t="s">
        <v>1147</v>
      </c>
    </row>
    <row r="88" spans="1:7" ht="12.75">
      <c r="A88" s="247">
        <v>14</v>
      </c>
      <c r="B88" s="259" t="s">
        <v>1149</v>
      </c>
      <c r="C88" s="265">
        <v>5227582</v>
      </c>
      <c r="D88" s="265">
        <v>6713277</v>
      </c>
      <c r="E88" s="297">
        <v>1485696</v>
      </c>
      <c r="F88" s="264">
        <v>148569600</v>
      </c>
      <c r="G88" s="320" t="s">
        <v>1147</v>
      </c>
    </row>
    <row r="89" spans="1:7" ht="12.75">
      <c r="A89" s="253">
        <v>15</v>
      </c>
      <c r="B89" s="321" t="s">
        <v>241</v>
      </c>
      <c r="C89" s="322">
        <v>14700001</v>
      </c>
      <c r="D89" s="322">
        <v>20286000</v>
      </c>
      <c r="E89" s="324">
        <v>5586000</v>
      </c>
      <c r="F89" s="284">
        <v>558600000</v>
      </c>
      <c r="G89" s="319" t="s">
        <v>1150</v>
      </c>
    </row>
    <row r="90" spans="1:7" ht="12.75">
      <c r="A90" s="247">
        <v>16</v>
      </c>
      <c r="B90" s="259" t="s">
        <v>1151</v>
      </c>
      <c r="C90" s="265">
        <v>7918001</v>
      </c>
      <c r="D90" s="265">
        <v>8472260</v>
      </c>
      <c r="E90" s="297">
        <v>554260</v>
      </c>
      <c r="F90" s="264">
        <v>55426000</v>
      </c>
      <c r="G90" s="320" t="s">
        <v>1152</v>
      </c>
    </row>
    <row r="91" spans="1:7" ht="12.75">
      <c r="A91" s="253">
        <v>17</v>
      </c>
      <c r="B91" s="321" t="s">
        <v>1153</v>
      </c>
      <c r="C91" s="322">
        <v>10837501</v>
      </c>
      <c r="D91" s="322">
        <v>17340000</v>
      </c>
      <c r="E91" s="324">
        <v>6502500</v>
      </c>
      <c r="F91" s="284">
        <v>650250000</v>
      </c>
      <c r="G91" s="319" t="s">
        <v>1154</v>
      </c>
    </row>
    <row r="92" spans="1:7" ht="12.75">
      <c r="A92" s="247">
        <v>18</v>
      </c>
      <c r="B92" s="259" t="s">
        <v>192</v>
      </c>
      <c r="C92" s="265">
        <v>2399242</v>
      </c>
      <c r="D92" s="265">
        <v>3359123</v>
      </c>
      <c r="E92" s="297">
        <v>959882</v>
      </c>
      <c r="F92" s="264">
        <v>95988200</v>
      </c>
      <c r="G92" s="320" t="s">
        <v>1154</v>
      </c>
    </row>
    <row r="93" spans="1:7" ht="12.75">
      <c r="A93" s="253">
        <v>19</v>
      </c>
      <c r="B93" s="321" t="s">
        <v>536</v>
      </c>
      <c r="C93" s="322">
        <v>8273944</v>
      </c>
      <c r="D93" s="322">
        <v>8853119</v>
      </c>
      <c r="E93" s="324">
        <v>579176</v>
      </c>
      <c r="F93" s="284">
        <v>57917600</v>
      </c>
      <c r="G93" s="319" t="s">
        <v>1155</v>
      </c>
    </row>
    <row r="94" spans="1:7" ht="12.75">
      <c r="A94" s="247">
        <v>20</v>
      </c>
      <c r="B94" s="259" t="s">
        <v>1156</v>
      </c>
      <c r="C94" s="265">
        <v>2232301</v>
      </c>
      <c r="D94" s="265">
        <v>2343915</v>
      </c>
      <c r="E94" s="297">
        <v>111615</v>
      </c>
      <c r="F94" s="264">
        <v>11161500</v>
      </c>
      <c r="G94" s="320" t="s">
        <v>1157</v>
      </c>
    </row>
    <row r="95" spans="1:7" ht="12.75">
      <c r="A95" s="253">
        <v>21</v>
      </c>
      <c r="B95" s="321" t="s">
        <v>1158</v>
      </c>
      <c r="C95" s="322">
        <v>2508001</v>
      </c>
      <c r="D95" s="322">
        <v>2758800</v>
      </c>
      <c r="E95" s="324">
        <v>250800</v>
      </c>
      <c r="F95" s="284">
        <v>25080000</v>
      </c>
      <c r="G95" s="319" t="s">
        <v>1159</v>
      </c>
    </row>
    <row r="96" spans="1:7" ht="12.75">
      <c r="A96" s="247">
        <v>22</v>
      </c>
      <c r="B96" s="259" t="s">
        <v>1160</v>
      </c>
      <c r="C96" s="265">
        <v>3200001</v>
      </c>
      <c r="D96" s="265">
        <v>3328000</v>
      </c>
      <c r="E96" s="297">
        <v>128000</v>
      </c>
      <c r="F96" s="264">
        <v>12800000</v>
      </c>
      <c r="G96" s="320" t="s">
        <v>1161</v>
      </c>
    </row>
    <row r="97" spans="1:7" ht="12.75">
      <c r="A97" s="253">
        <v>23</v>
      </c>
      <c r="B97" s="321" t="s">
        <v>1162</v>
      </c>
      <c r="C97" s="322">
        <v>400001</v>
      </c>
      <c r="D97" s="322">
        <v>485000</v>
      </c>
      <c r="E97" s="324">
        <v>85000</v>
      </c>
      <c r="F97" s="284">
        <v>8500000</v>
      </c>
      <c r="G97" s="319" t="s">
        <v>1163</v>
      </c>
    </row>
    <row r="98" spans="1:7" ht="12.75">
      <c r="A98" s="247">
        <v>24</v>
      </c>
      <c r="B98" s="259" t="s">
        <v>1164</v>
      </c>
      <c r="C98" s="265">
        <v>601001</v>
      </c>
      <c r="D98" s="265">
        <v>643070</v>
      </c>
      <c r="E98" s="297">
        <v>42070</v>
      </c>
      <c r="F98" s="264">
        <v>4207000</v>
      </c>
      <c r="G98" s="320" t="s">
        <v>1163</v>
      </c>
    </row>
    <row r="99" spans="1:7" ht="12.75">
      <c r="A99" s="253">
        <v>25</v>
      </c>
      <c r="B99" s="321" t="s">
        <v>1165</v>
      </c>
      <c r="C99" s="322">
        <v>1851501</v>
      </c>
      <c r="D99" s="322">
        <v>2184770</v>
      </c>
      <c r="E99" s="324">
        <v>333270</v>
      </c>
      <c r="F99" s="284">
        <v>33327000</v>
      </c>
      <c r="G99" s="319" t="s">
        <v>1166</v>
      </c>
    </row>
    <row r="100" spans="1:7" ht="12.75">
      <c r="A100" s="247">
        <v>26</v>
      </c>
      <c r="B100" s="259" t="s">
        <v>1167</v>
      </c>
      <c r="C100" s="265">
        <v>6400001</v>
      </c>
      <c r="D100" s="265">
        <v>7040000</v>
      </c>
      <c r="E100" s="297">
        <v>640000</v>
      </c>
      <c r="F100" s="325">
        <v>64000000</v>
      </c>
      <c r="G100" s="320" t="s">
        <v>1163</v>
      </c>
    </row>
    <row r="101" spans="1:7" ht="12.75">
      <c r="A101" s="253">
        <v>27</v>
      </c>
      <c r="B101" s="321" t="s">
        <v>1168</v>
      </c>
      <c r="C101" s="322">
        <v>2521952</v>
      </c>
      <c r="D101" s="322">
        <v>2875024</v>
      </c>
      <c r="E101" s="324">
        <v>353073</v>
      </c>
      <c r="F101" s="284">
        <v>35307300</v>
      </c>
      <c r="G101" s="319" t="s">
        <v>1169</v>
      </c>
    </row>
    <row r="102" spans="1:7" ht="12.75">
      <c r="A102" s="247">
        <v>28</v>
      </c>
      <c r="B102" s="259" t="s">
        <v>1170</v>
      </c>
      <c r="C102" s="265">
        <v>1090001</v>
      </c>
      <c r="D102" s="265">
        <v>1308000</v>
      </c>
      <c r="E102" s="297">
        <v>218000</v>
      </c>
      <c r="F102" s="264">
        <v>21800000</v>
      </c>
      <c r="G102" s="320" t="s">
        <v>1171</v>
      </c>
    </row>
    <row r="103" spans="1:7" ht="12.75">
      <c r="A103" s="253">
        <v>29</v>
      </c>
      <c r="B103" s="321" t="s">
        <v>1172</v>
      </c>
      <c r="C103" s="322">
        <v>1375001</v>
      </c>
      <c r="D103" s="322">
        <v>1636250</v>
      </c>
      <c r="E103" s="324">
        <v>261250</v>
      </c>
      <c r="F103" s="284">
        <v>26125000</v>
      </c>
      <c r="G103" s="319" t="s">
        <v>1173</v>
      </c>
    </row>
    <row r="104" spans="1:7" ht="12.75">
      <c r="A104" s="247">
        <v>30</v>
      </c>
      <c r="B104" s="259" t="s">
        <v>1174</v>
      </c>
      <c r="C104" s="265">
        <v>345001</v>
      </c>
      <c r="D104" s="265">
        <v>379500</v>
      </c>
      <c r="E104" s="297">
        <v>34500</v>
      </c>
      <c r="F104" s="264">
        <v>3450000</v>
      </c>
      <c r="G104" s="320" t="s">
        <v>1175</v>
      </c>
    </row>
    <row r="105" spans="1:7" ht="12.75">
      <c r="A105" s="253">
        <v>31</v>
      </c>
      <c r="B105" s="321" t="s">
        <v>1176</v>
      </c>
      <c r="C105" s="322">
        <v>3100382</v>
      </c>
      <c r="D105" s="322">
        <v>3565438</v>
      </c>
      <c r="E105" s="324">
        <v>465057</v>
      </c>
      <c r="F105" s="284">
        <v>46505700</v>
      </c>
      <c r="G105" s="319" t="s">
        <v>1175</v>
      </c>
    </row>
    <row r="106" spans="1:7" ht="12.75">
      <c r="A106" s="247">
        <v>32</v>
      </c>
      <c r="B106" s="259" t="s">
        <v>1177</v>
      </c>
      <c r="C106" s="265">
        <v>2000001</v>
      </c>
      <c r="D106" s="265">
        <v>2300000</v>
      </c>
      <c r="E106" s="297">
        <v>300000</v>
      </c>
      <c r="F106" s="264">
        <v>30000000</v>
      </c>
      <c r="G106" s="320" t="s">
        <v>1178</v>
      </c>
    </row>
    <row r="107" spans="1:7" ht="12.75">
      <c r="A107" s="253">
        <v>33</v>
      </c>
      <c r="B107" s="321" t="s">
        <v>524</v>
      </c>
      <c r="C107" s="322">
        <v>25543616</v>
      </c>
      <c r="D107" s="322">
        <v>30652338</v>
      </c>
      <c r="E107" s="324">
        <v>5108723</v>
      </c>
      <c r="F107" s="284">
        <v>510872300</v>
      </c>
      <c r="G107" s="319" t="s">
        <v>1179</v>
      </c>
    </row>
    <row r="108" spans="1:7" ht="12.75">
      <c r="A108" s="247">
        <v>34</v>
      </c>
      <c r="B108" s="259" t="s">
        <v>838</v>
      </c>
      <c r="C108" s="265">
        <v>2835805</v>
      </c>
      <c r="D108" s="265">
        <v>3325283</v>
      </c>
      <c r="E108" s="297">
        <v>489479</v>
      </c>
      <c r="F108" s="264">
        <v>48947900</v>
      </c>
      <c r="G108" s="320" t="s">
        <v>1180</v>
      </c>
    </row>
    <row r="109" spans="1:7" ht="12.75">
      <c r="A109" s="253">
        <v>35</v>
      </c>
      <c r="B109" s="321" t="s">
        <v>726</v>
      </c>
      <c r="C109" s="322">
        <v>1075001</v>
      </c>
      <c r="D109" s="322">
        <v>1209375</v>
      </c>
      <c r="E109" s="324">
        <v>134375</v>
      </c>
      <c r="F109" s="284">
        <v>13437500</v>
      </c>
      <c r="G109" s="319" t="s">
        <v>1180</v>
      </c>
    </row>
    <row r="110" spans="1:7" ht="12.75">
      <c r="A110" s="247">
        <v>36</v>
      </c>
      <c r="B110" s="259" t="s">
        <v>754</v>
      </c>
      <c r="C110" s="265">
        <v>2500001</v>
      </c>
      <c r="D110" s="297">
        <v>2817770.82</v>
      </c>
      <c r="E110" s="297">
        <v>317770.81999999983</v>
      </c>
      <c r="F110" s="264">
        <v>31777100</v>
      </c>
      <c r="G110" s="320" t="s">
        <v>1181</v>
      </c>
    </row>
    <row r="111" spans="1:7" ht="12.75">
      <c r="A111" s="253">
        <v>37</v>
      </c>
      <c r="B111" s="321" t="s">
        <v>655</v>
      </c>
      <c r="C111" s="322">
        <v>6798588</v>
      </c>
      <c r="D111" s="322">
        <v>8022333</v>
      </c>
      <c r="E111" s="324">
        <v>1223746</v>
      </c>
      <c r="F111" s="284">
        <v>122374600</v>
      </c>
      <c r="G111" s="319" t="s">
        <v>1182</v>
      </c>
    </row>
    <row r="112" spans="1:7" ht="12.75">
      <c r="A112" s="247">
        <v>38</v>
      </c>
      <c r="B112" s="259" t="s">
        <v>863</v>
      </c>
      <c r="C112" s="265">
        <v>437501</v>
      </c>
      <c r="D112" s="265">
        <v>503125</v>
      </c>
      <c r="E112" s="297">
        <v>65625</v>
      </c>
      <c r="F112" s="264">
        <v>6562500</v>
      </c>
      <c r="G112" s="320" t="s">
        <v>1183</v>
      </c>
    </row>
    <row r="113" spans="1:7" ht="12.75">
      <c r="A113" s="253">
        <v>39</v>
      </c>
      <c r="B113" s="321" t="s">
        <v>731</v>
      </c>
      <c r="C113" s="322">
        <v>47712036</v>
      </c>
      <c r="D113" s="322">
        <v>63485710</v>
      </c>
      <c r="E113" s="324">
        <v>15773675</v>
      </c>
      <c r="F113" s="284">
        <v>1577367500</v>
      </c>
      <c r="G113" s="319" t="s">
        <v>1183</v>
      </c>
    </row>
    <row r="114" spans="1:7" ht="12.75">
      <c r="A114" s="247">
        <v>40</v>
      </c>
      <c r="B114" s="259" t="s">
        <v>434</v>
      </c>
      <c r="C114" s="265">
        <v>36576541</v>
      </c>
      <c r="D114" s="265">
        <v>47565696</v>
      </c>
      <c r="E114" s="297">
        <v>10989156</v>
      </c>
      <c r="F114" s="264">
        <v>1098915600</v>
      </c>
      <c r="G114" s="320" t="s">
        <v>1183</v>
      </c>
    </row>
    <row r="115" spans="1:7" ht="12.75">
      <c r="A115" s="253">
        <v>41</v>
      </c>
      <c r="B115" s="321" t="s">
        <v>192</v>
      </c>
      <c r="C115" s="322">
        <v>3359124</v>
      </c>
      <c r="D115" s="322">
        <v>4998532</v>
      </c>
      <c r="E115" s="324">
        <v>1639409</v>
      </c>
      <c r="F115" s="284">
        <v>163940900</v>
      </c>
      <c r="G115" s="319" t="s">
        <v>1183</v>
      </c>
    </row>
    <row r="116" spans="1:7" ht="12.75">
      <c r="A116" s="247">
        <v>42</v>
      </c>
      <c r="B116" s="259" t="s">
        <v>1024</v>
      </c>
      <c r="C116" s="265">
        <v>8953234</v>
      </c>
      <c r="D116" s="265">
        <v>11102009</v>
      </c>
      <c r="E116" s="297">
        <v>2148776</v>
      </c>
      <c r="F116" s="264">
        <v>214877600</v>
      </c>
      <c r="G116" s="320" t="s">
        <v>1183</v>
      </c>
    </row>
    <row r="117" spans="1:7" ht="12.75">
      <c r="A117" s="253">
        <v>43</v>
      </c>
      <c r="B117" s="321" t="s">
        <v>837</v>
      </c>
      <c r="C117" s="322">
        <v>4255341</v>
      </c>
      <c r="D117" s="322">
        <v>5957476</v>
      </c>
      <c r="E117" s="324">
        <v>1702136</v>
      </c>
      <c r="F117" s="284">
        <v>170213600</v>
      </c>
      <c r="G117" s="319" t="s">
        <v>1184</v>
      </c>
    </row>
    <row r="118" spans="1:7" ht="12.75">
      <c r="A118" s="247">
        <v>44</v>
      </c>
      <c r="B118" s="259" t="s">
        <v>689</v>
      </c>
      <c r="C118" s="265">
        <v>2230001</v>
      </c>
      <c r="D118" s="265">
        <v>2386100</v>
      </c>
      <c r="E118" s="297">
        <v>156100</v>
      </c>
      <c r="F118" s="325">
        <v>15610000</v>
      </c>
      <c r="G118" s="320" t="s">
        <v>1184</v>
      </c>
    </row>
    <row r="119" spans="1:7" ht="12.75">
      <c r="A119" s="253">
        <v>45</v>
      </c>
      <c r="B119" s="321" t="s">
        <v>1012</v>
      </c>
      <c r="C119" s="322">
        <v>9346900</v>
      </c>
      <c r="D119" s="322">
        <v>10561996</v>
      </c>
      <c r="E119" s="324">
        <v>1215097</v>
      </c>
      <c r="F119" s="284">
        <v>121509700</v>
      </c>
      <c r="G119" s="319" t="s">
        <v>1184</v>
      </c>
    </row>
    <row r="120" spans="1:7" ht="12.75">
      <c r="A120" s="247">
        <v>46</v>
      </c>
      <c r="B120" s="259" t="s">
        <v>682</v>
      </c>
      <c r="C120" s="265">
        <v>878401</v>
      </c>
      <c r="D120" s="265">
        <v>1089216</v>
      </c>
      <c r="E120" s="297">
        <v>210816</v>
      </c>
      <c r="F120" s="264">
        <v>21081600</v>
      </c>
      <c r="G120" s="320" t="s">
        <v>1184</v>
      </c>
    </row>
    <row r="121" spans="1:7" ht="12.75">
      <c r="A121" s="253">
        <v>47</v>
      </c>
      <c r="B121" s="321" t="s">
        <v>912</v>
      </c>
      <c r="C121" s="322">
        <v>25496584</v>
      </c>
      <c r="D121" s="322">
        <v>30602880</v>
      </c>
      <c r="E121" s="324">
        <v>5106297</v>
      </c>
      <c r="F121" s="284">
        <v>510629700</v>
      </c>
      <c r="G121" s="319" t="s">
        <v>1184</v>
      </c>
    </row>
    <row r="122" spans="1:7" ht="12.75">
      <c r="A122" s="247">
        <v>48</v>
      </c>
      <c r="B122" s="259" t="s">
        <v>927</v>
      </c>
      <c r="C122" s="265">
        <v>1206313</v>
      </c>
      <c r="D122" s="265">
        <v>1375195</v>
      </c>
      <c r="E122" s="297">
        <v>168883</v>
      </c>
      <c r="F122" s="264">
        <v>16888300</v>
      </c>
      <c r="G122" s="320" t="s">
        <v>1185</v>
      </c>
    </row>
    <row r="123" spans="1:7" ht="12.75">
      <c r="A123" s="253">
        <v>49</v>
      </c>
      <c r="B123" s="321" t="s">
        <v>1186</v>
      </c>
      <c r="C123" s="322">
        <v>24330383</v>
      </c>
      <c r="D123" s="322">
        <v>30408804</v>
      </c>
      <c r="E123" s="324">
        <v>6078422</v>
      </c>
      <c r="F123" s="284">
        <v>607842200</v>
      </c>
      <c r="G123" s="319" t="s">
        <v>1185</v>
      </c>
    </row>
    <row r="124" spans="1:7" ht="12.75">
      <c r="A124" s="247">
        <v>50</v>
      </c>
      <c r="B124" s="259" t="s">
        <v>1187</v>
      </c>
      <c r="C124" s="265">
        <v>400001</v>
      </c>
      <c r="D124" s="265">
        <v>536800</v>
      </c>
      <c r="E124" s="297">
        <v>136800</v>
      </c>
      <c r="F124" s="325">
        <v>13680000</v>
      </c>
      <c r="G124" s="320" t="s">
        <v>1188</v>
      </c>
    </row>
    <row r="125" spans="1:7" ht="12.75">
      <c r="A125" s="253">
        <v>51</v>
      </c>
      <c r="B125" s="321" t="s">
        <v>1189</v>
      </c>
      <c r="C125" s="322">
        <v>3299349</v>
      </c>
      <c r="D125" s="322">
        <v>3630000</v>
      </c>
      <c r="E125" s="324">
        <v>330652</v>
      </c>
      <c r="F125" s="284">
        <v>33065200</v>
      </c>
      <c r="G125" s="319" t="s">
        <v>1188</v>
      </c>
    </row>
    <row r="126" spans="1:7" ht="12.75">
      <c r="A126" s="247">
        <v>52</v>
      </c>
      <c r="B126" s="259" t="s">
        <v>1190</v>
      </c>
      <c r="C126" s="265">
        <v>2486251</v>
      </c>
      <c r="D126" s="265">
        <v>3107810</v>
      </c>
      <c r="E126" s="297">
        <v>621560</v>
      </c>
      <c r="F126" s="264">
        <v>62156000</v>
      </c>
      <c r="G126" s="320" t="s">
        <v>1188</v>
      </c>
    </row>
    <row r="127" spans="1:7" ht="12.75">
      <c r="A127" s="253">
        <v>53</v>
      </c>
      <c r="B127" s="321" t="s">
        <v>793</v>
      </c>
      <c r="C127" s="322">
        <v>50115998</v>
      </c>
      <c r="D127" s="324">
        <v>61642675.36</v>
      </c>
      <c r="E127" s="324">
        <v>11526678.36</v>
      </c>
      <c r="F127" s="284">
        <v>1152667836</v>
      </c>
      <c r="G127" s="319" t="s">
        <v>1188</v>
      </c>
    </row>
    <row r="128" spans="1:7" ht="12.75">
      <c r="A128" s="247">
        <v>54</v>
      </c>
      <c r="B128" s="259" t="s">
        <v>677</v>
      </c>
      <c r="C128" s="265">
        <v>1650001</v>
      </c>
      <c r="D128" s="265">
        <v>1980000</v>
      </c>
      <c r="E128" s="297">
        <v>330000</v>
      </c>
      <c r="F128" s="264">
        <v>33000000</v>
      </c>
      <c r="G128" s="320" t="s">
        <v>1188</v>
      </c>
    </row>
    <row r="129" spans="1:7" ht="12.75">
      <c r="A129" s="253">
        <v>55</v>
      </c>
      <c r="B129" s="321" t="s">
        <v>729</v>
      </c>
      <c r="C129" s="322">
        <v>20200645</v>
      </c>
      <c r="D129" s="322">
        <v>26252807</v>
      </c>
      <c r="E129" s="324">
        <v>6052163</v>
      </c>
      <c r="F129" s="284">
        <v>605216300</v>
      </c>
      <c r="G129" s="319" t="s">
        <v>1191</v>
      </c>
    </row>
    <row r="130" spans="1:7" ht="12.75">
      <c r="A130" s="247">
        <v>56</v>
      </c>
      <c r="B130" s="259" t="s">
        <v>698</v>
      </c>
      <c r="C130" s="265">
        <v>2659690</v>
      </c>
      <c r="D130" s="265">
        <v>3002226</v>
      </c>
      <c r="E130" s="297">
        <v>342537</v>
      </c>
      <c r="F130" s="264">
        <v>34253700</v>
      </c>
      <c r="G130" s="320" t="s">
        <v>1192</v>
      </c>
    </row>
    <row r="131" spans="1:7" ht="12.75">
      <c r="A131" s="253">
        <v>57</v>
      </c>
      <c r="B131" s="321" t="s">
        <v>1193</v>
      </c>
      <c r="C131" s="322">
        <v>3415501</v>
      </c>
      <c r="D131" s="322">
        <v>4098600</v>
      </c>
      <c r="E131" s="324">
        <v>683100</v>
      </c>
      <c r="F131" s="284">
        <v>68310000</v>
      </c>
      <c r="G131" s="319" t="s">
        <v>1194</v>
      </c>
    </row>
    <row r="132" spans="1:7" ht="12.75">
      <c r="A132" s="247">
        <v>58</v>
      </c>
      <c r="B132" s="259" t="s">
        <v>906</v>
      </c>
      <c r="C132" s="265">
        <v>33327001</v>
      </c>
      <c r="D132" s="265">
        <v>44991450</v>
      </c>
      <c r="E132" s="297">
        <v>11664450</v>
      </c>
      <c r="F132" s="264">
        <v>1166445000</v>
      </c>
      <c r="G132" s="320" t="s">
        <v>1194</v>
      </c>
    </row>
    <row r="133" spans="1:7" ht="12.75">
      <c r="A133" s="253">
        <v>59</v>
      </c>
      <c r="B133" s="321" t="s">
        <v>1143</v>
      </c>
      <c r="C133" s="322">
        <v>2014665</v>
      </c>
      <c r="D133" s="322">
        <v>2578771</v>
      </c>
      <c r="E133" s="324">
        <v>564107</v>
      </c>
      <c r="F133" s="284">
        <v>56410700</v>
      </c>
      <c r="G133" s="319" t="s">
        <v>1195</v>
      </c>
    </row>
    <row r="134" spans="1:7" ht="12.75">
      <c r="A134" s="247">
        <v>60</v>
      </c>
      <c r="B134" s="259" t="s">
        <v>604</v>
      </c>
      <c r="C134" s="265">
        <v>7110001</v>
      </c>
      <c r="D134" s="265">
        <v>8532000</v>
      </c>
      <c r="E134" s="297">
        <v>1422000</v>
      </c>
      <c r="F134" s="264">
        <v>142200000</v>
      </c>
      <c r="G134" s="320" t="s">
        <v>1195</v>
      </c>
    </row>
    <row r="135" spans="1:7" ht="12.75">
      <c r="A135" s="253">
        <v>61</v>
      </c>
      <c r="B135" s="321" t="s">
        <v>923</v>
      </c>
      <c r="C135" s="322">
        <v>2553994</v>
      </c>
      <c r="D135" s="322">
        <v>2937394</v>
      </c>
      <c r="E135" s="324">
        <v>383401</v>
      </c>
      <c r="F135" s="284">
        <v>38340100</v>
      </c>
      <c r="G135" s="319" t="s">
        <v>1194</v>
      </c>
    </row>
    <row r="136" spans="1:7" ht="12.75">
      <c r="A136" s="247">
        <v>62</v>
      </c>
      <c r="B136" s="259" t="s">
        <v>752</v>
      </c>
      <c r="C136" s="265">
        <v>2197009</v>
      </c>
      <c r="D136" s="265">
        <v>3122682</v>
      </c>
      <c r="E136" s="297">
        <v>925674</v>
      </c>
      <c r="F136" s="264">
        <v>92567400</v>
      </c>
      <c r="G136" s="320" t="s">
        <v>1194</v>
      </c>
    </row>
    <row r="137" spans="1:7" ht="12.75">
      <c r="A137" s="253">
        <v>63</v>
      </c>
      <c r="B137" s="321" t="s">
        <v>1196</v>
      </c>
      <c r="C137" s="322">
        <v>27256321</v>
      </c>
      <c r="D137" s="322">
        <v>31344768</v>
      </c>
      <c r="E137" s="324">
        <v>4088448</v>
      </c>
      <c r="F137" s="284">
        <v>408844800</v>
      </c>
      <c r="G137" s="319" t="s">
        <v>1197</v>
      </c>
    </row>
    <row r="138" spans="1:7" ht="12.75">
      <c r="A138" s="247">
        <v>64</v>
      </c>
      <c r="B138" s="259" t="s">
        <v>787</v>
      </c>
      <c r="C138" s="265">
        <v>31400529</v>
      </c>
      <c r="D138" s="265">
        <v>37052623</v>
      </c>
      <c r="E138" s="297">
        <v>5652095</v>
      </c>
      <c r="F138" s="264">
        <v>565209500</v>
      </c>
      <c r="G138" s="320" t="s">
        <v>1198</v>
      </c>
    </row>
    <row r="139" spans="1:7" ht="12.75">
      <c r="A139" s="253">
        <v>65</v>
      </c>
      <c r="B139" s="321" t="s">
        <v>869</v>
      </c>
      <c r="C139" s="322">
        <v>26582849</v>
      </c>
      <c r="D139" s="322">
        <v>36950158</v>
      </c>
      <c r="E139" s="324">
        <v>10367310</v>
      </c>
      <c r="F139" s="284">
        <v>1036731000</v>
      </c>
      <c r="G139" s="319" t="s">
        <v>1197</v>
      </c>
    </row>
    <row r="140" spans="1:7" ht="12.75">
      <c r="A140" s="247">
        <v>66</v>
      </c>
      <c r="B140" s="259" t="s">
        <v>853</v>
      </c>
      <c r="C140" s="265">
        <v>1617001</v>
      </c>
      <c r="D140" s="265">
        <v>1835295</v>
      </c>
      <c r="E140" s="297">
        <v>218295</v>
      </c>
      <c r="F140" s="264">
        <v>21829500</v>
      </c>
      <c r="G140" s="320" t="s">
        <v>1199</v>
      </c>
    </row>
    <row r="141" spans="1:7" ht="12.75">
      <c r="A141" s="253">
        <v>67</v>
      </c>
      <c r="B141" s="321" t="s">
        <v>666</v>
      </c>
      <c r="C141" s="322">
        <v>2250001</v>
      </c>
      <c r="D141" s="322">
        <v>2506500</v>
      </c>
      <c r="E141" s="324">
        <v>256500</v>
      </c>
      <c r="F141" s="284">
        <v>25650000</v>
      </c>
      <c r="G141" s="319" t="s">
        <v>1200</v>
      </c>
    </row>
    <row r="142" spans="1:7" ht="12.75">
      <c r="A142" s="247">
        <v>68</v>
      </c>
      <c r="B142" s="259" t="s">
        <v>1201</v>
      </c>
      <c r="C142" s="265">
        <v>500001</v>
      </c>
      <c r="D142" s="265">
        <v>575000</v>
      </c>
      <c r="E142" s="297">
        <v>75000</v>
      </c>
      <c r="F142" s="264">
        <v>7500000</v>
      </c>
      <c r="G142" s="320" t="s">
        <v>1200</v>
      </c>
    </row>
    <row r="143" spans="1:7" ht="12.75">
      <c r="A143" s="253">
        <v>69</v>
      </c>
      <c r="B143" s="321" t="s">
        <v>1202</v>
      </c>
      <c r="C143" s="322">
        <v>4200001</v>
      </c>
      <c r="D143" s="322">
        <v>4830000</v>
      </c>
      <c r="E143" s="324">
        <v>630000</v>
      </c>
      <c r="F143" s="284">
        <v>63000000</v>
      </c>
      <c r="G143" s="319" t="s">
        <v>1200</v>
      </c>
    </row>
    <row r="144" spans="1:7" ht="12.75">
      <c r="A144" s="247">
        <v>70</v>
      </c>
      <c r="B144" s="259" t="s">
        <v>806</v>
      </c>
      <c r="C144" s="265">
        <v>2300001</v>
      </c>
      <c r="D144" s="265">
        <v>3411958</v>
      </c>
      <c r="E144" s="297">
        <v>1111958</v>
      </c>
      <c r="F144" s="264">
        <v>111195800</v>
      </c>
      <c r="G144" s="320" t="s">
        <v>1203</v>
      </c>
    </row>
    <row r="145" spans="1:7" ht="12.75">
      <c r="A145" s="253">
        <v>71</v>
      </c>
      <c r="B145" s="321" t="s">
        <v>680</v>
      </c>
      <c r="C145" s="322">
        <v>6784001</v>
      </c>
      <c r="D145" s="322">
        <v>7869440</v>
      </c>
      <c r="E145" s="324">
        <v>1085440</v>
      </c>
      <c r="F145" s="284">
        <v>108544000</v>
      </c>
      <c r="G145" s="319" t="s">
        <v>1203</v>
      </c>
    </row>
    <row r="146" spans="1:7" ht="12.75">
      <c r="A146" s="247">
        <v>72</v>
      </c>
      <c r="B146" s="259" t="s">
        <v>870</v>
      </c>
      <c r="C146" s="265">
        <v>200001</v>
      </c>
      <c r="D146" s="265">
        <v>236000</v>
      </c>
      <c r="E146" s="297">
        <v>36000</v>
      </c>
      <c r="F146" s="264">
        <v>3600000</v>
      </c>
      <c r="G146" s="320" t="s">
        <v>1203</v>
      </c>
    </row>
    <row r="147" spans="1:7" ht="12.75">
      <c r="A147" s="253">
        <v>73</v>
      </c>
      <c r="B147" s="321" t="s">
        <v>536</v>
      </c>
      <c r="C147" s="322">
        <v>8853120</v>
      </c>
      <c r="D147" s="322">
        <v>10004024</v>
      </c>
      <c r="E147" s="324">
        <v>1150905</v>
      </c>
      <c r="F147" s="284">
        <v>115090500</v>
      </c>
      <c r="G147" s="319" t="s">
        <v>1204</v>
      </c>
    </row>
    <row r="148" spans="1:7" ht="12.75">
      <c r="A148" s="247">
        <v>74</v>
      </c>
      <c r="B148" s="259" t="s">
        <v>713</v>
      </c>
      <c r="C148" s="267">
        <v>28878496</v>
      </c>
      <c r="D148" s="265">
        <v>30827793</v>
      </c>
      <c r="E148" s="297">
        <v>1949298.36</v>
      </c>
      <c r="F148" s="264">
        <v>194929836</v>
      </c>
      <c r="G148" s="320" t="s">
        <v>1205</v>
      </c>
    </row>
    <row r="149" spans="1:7" ht="12.75">
      <c r="A149" s="253">
        <v>75</v>
      </c>
      <c r="B149" s="321" t="s">
        <v>868</v>
      </c>
      <c r="C149" s="322">
        <v>200001</v>
      </c>
      <c r="D149" s="322">
        <v>260000</v>
      </c>
      <c r="E149" s="324">
        <v>60000</v>
      </c>
      <c r="F149" s="284">
        <v>6000000</v>
      </c>
      <c r="G149" s="319" t="s">
        <v>1206</v>
      </c>
    </row>
    <row r="150" spans="1:7" ht="12.75">
      <c r="A150" s="247">
        <v>76</v>
      </c>
      <c r="B150" s="259" t="s">
        <v>1207</v>
      </c>
      <c r="C150" s="265">
        <v>3365001</v>
      </c>
      <c r="D150" s="265">
        <v>3701737</v>
      </c>
      <c r="E150" s="297">
        <v>336737</v>
      </c>
      <c r="F150" s="264">
        <v>33673700</v>
      </c>
      <c r="G150" s="320" t="s">
        <v>1206</v>
      </c>
    </row>
    <row r="151" spans="1:7" ht="12.75">
      <c r="A151" s="253">
        <v>77</v>
      </c>
      <c r="B151" s="321" t="s">
        <v>843</v>
      </c>
      <c r="C151" s="322">
        <v>1719493</v>
      </c>
      <c r="D151" s="322">
        <v>2579238</v>
      </c>
      <c r="E151" s="324">
        <v>859746</v>
      </c>
      <c r="F151" s="284">
        <v>85974600</v>
      </c>
      <c r="G151" s="319" t="s">
        <v>1206</v>
      </c>
    </row>
    <row r="152" spans="1:7" ht="12.75">
      <c r="A152" s="247">
        <v>78</v>
      </c>
      <c r="B152" s="259" t="s">
        <v>575</v>
      </c>
      <c r="C152" s="265">
        <v>3606401</v>
      </c>
      <c r="D152" s="265">
        <v>4255552</v>
      </c>
      <c r="E152" s="297">
        <v>649152</v>
      </c>
      <c r="F152" s="264">
        <v>64915200</v>
      </c>
      <c r="G152" s="320" t="s">
        <v>1208</v>
      </c>
    </row>
    <row r="153" spans="1:7" ht="12.75">
      <c r="A153" s="253">
        <v>79</v>
      </c>
      <c r="B153" s="321" t="s">
        <v>1209</v>
      </c>
      <c r="C153" s="322">
        <v>300001</v>
      </c>
      <c r="D153" s="322">
        <v>360000</v>
      </c>
      <c r="E153" s="324">
        <v>60000</v>
      </c>
      <c r="F153" s="284">
        <v>6000000</v>
      </c>
      <c r="G153" s="319" t="s">
        <v>1208</v>
      </c>
    </row>
    <row r="154" spans="1:7" ht="12.75">
      <c r="A154" s="247">
        <v>80</v>
      </c>
      <c r="B154" s="259" t="s">
        <v>644</v>
      </c>
      <c r="C154" s="265">
        <v>20311801</v>
      </c>
      <c r="D154" s="265">
        <v>24374160</v>
      </c>
      <c r="E154" s="297">
        <v>4062360</v>
      </c>
      <c r="F154" s="264">
        <v>406236000</v>
      </c>
      <c r="G154" s="320" t="s">
        <v>1208</v>
      </c>
    </row>
    <row r="155" spans="1:7" ht="12.75">
      <c r="A155" s="253">
        <v>81</v>
      </c>
      <c r="B155" s="321" t="s">
        <v>1210</v>
      </c>
      <c r="C155" s="322">
        <v>2948054</v>
      </c>
      <c r="D155" s="322">
        <v>3300675</v>
      </c>
      <c r="E155" s="324">
        <v>352622</v>
      </c>
      <c r="F155" s="284">
        <v>35262200</v>
      </c>
      <c r="G155" s="319" t="s">
        <v>1211</v>
      </c>
    </row>
    <row r="156" spans="1:7" ht="12.75">
      <c r="A156" s="247">
        <v>82</v>
      </c>
      <c r="B156" s="259" t="s">
        <v>1212</v>
      </c>
      <c r="C156" s="265">
        <v>1971201</v>
      </c>
      <c r="D156" s="265">
        <v>2200000</v>
      </c>
      <c r="E156" s="297">
        <v>228800</v>
      </c>
      <c r="F156" s="264">
        <v>22880000</v>
      </c>
      <c r="G156" s="320" t="s">
        <v>1211</v>
      </c>
    </row>
    <row r="157" spans="1:7" ht="12.75">
      <c r="A157" s="253">
        <v>83</v>
      </c>
      <c r="B157" s="321" t="s">
        <v>579</v>
      </c>
      <c r="C157" s="322">
        <v>41545595</v>
      </c>
      <c r="D157" s="322">
        <v>44869241</v>
      </c>
      <c r="E157" s="324">
        <v>3323647</v>
      </c>
      <c r="F157" s="284">
        <v>332364700</v>
      </c>
      <c r="G157" s="319" t="s">
        <v>1213</v>
      </c>
    </row>
    <row r="158" spans="1:7" ht="12.75">
      <c r="A158" s="247">
        <v>84</v>
      </c>
      <c r="B158" s="259" t="s">
        <v>1214</v>
      </c>
      <c r="C158" s="265">
        <v>3307201</v>
      </c>
      <c r="D158" s="265">
        <v>4911192</v>
      </c>
      <c r="E158" s="297">
        <v>1603992</v>
      </c>
      <c r="F158" s="264">
        <v>160399200</v>
      </c>
      <c r="G158" s="320" t="s">
        <v>1215</v>
      </c>
    </row>
    <row r="159" spans="1:7" ht="12.75">
      <c r="A159" s="253">
        <v>85</v>
      </c>
      <c r="B159" s="321" t="s">
        <v>1167</v>
      </c>
      <c r="C159" s="322">
        <v>7040001</v>
      </c>
      <c r="D159" s="322">
        <v>7708800</v>
      </c>
      <c r="E159" s="324">
        <v>668800</v>
      </c>
      <c r="F159" s="284">
        <v>66880000</v>
      </c>
      <c r="G159" s="319" t="s">
        <v>1215</v>
      </c>
    </row>
    <row r="160" spans="1:7" ht="12.75">
      <c r="A160" s="247">
        <v>86</v>
      </c>
      <c r="B160" s="259" t="s">
        <v>1216</v>
      </c>
      <c r="C160" s="265">
        <v>282901</v>
      </c>
      <c r="D160" s="265">
        <v>339480</v>
      </c>
      <c r="E160" s="297">
        <v>56580</v>
      </c>
      <c r="F160" s="264">
        <v>5658000</v>
      </c>
      <c r="G160" s="320" t="s">
        <v>1215</v>
      </c>
    </row>
    <row r="161" spans="1:7" ht="12.75">
      <c r="A161" s="253">
        <v>87</v>
      </c>
      <c r="B161" s="321" t="s">
        <v>1217</v>
      </c>
      <c r="C161" s="322">
        <v>42121769</v>
      </c>
      <c r="D161" s="322">
        <v>52652606</v>
      </c>
      <c r="E161" s="324">
        <v>10530838</v>
      </c>
      <c r="F161" s="284">
        <v>105308380</v>
      </c>
      <c r="G161" s="319" t="s">
        <v>1215</v>
      </c>
    </row>
    <row r="162" spans="1:7" ht="12.75">
      <c r="A162" s="247">
        <v>88</v>
      </c>
      <c r="B162" s="259" t="s">
        <v>1136</v>
      </c>
      <c r="C162" s="265">
        <v>2200001</v>
      </c>
      <c r="D162" s="265">
        <v>2568500</v>
      </c>
      <c r="E162" s="297">
        <v>368500</v>
      </c>
      <c r="F162" s="264">
        <v>36850000</v>
      </c>
      <c r="G162" s="320" t="s">
        <v>1218</v>
      </c>
    </row>
    <row r="163" spans="1:7" ht="12.75">
      <c r="A163" s="253">
        <v>89</v>
      </c>
      <c r="B163" s="321" t="s">
        <v>847</v>
      </c>
      <c r="C163" s="322">
        <v>1625185</v>
      </c>
      <c r="D163" s="322">
        <v>2112740</v>
      </c>
      <c r="E163" s="324">
        <v>487555.2</v>
      </c>
      <c r="F163" s="284">
        <v>48755520</v>
      </c>
      <c r="G163" s="319" t="s">
        <v>1219</v>
      </c>
    </row>
    <row r="164" spans="1:7" ht="12.75">
      <c r="A164" s="247">
        <v>90</v>
      </c>
      <c r="B164" s="259" t="s">
        <v>1220</v>
      </c>
      <c r="C164" s="265">
        <v>500001</v>
      </c>
      <c r="D164" s="265">
        <v>565000</v>
      </c>
      <c r="E164" s="297">
        <v>65000</v>
      </c>
      <c r="F164" s="264">
        <v>6500000</v>
      </c>
      <c r="G164" s="320" t="s">
        <v>1219</v>
      </c>
    </row>
    <row r="165" spans="1:7" ht="12.75">
      <c r="A165" s="253">
        <v>91</v>
      </c>
      <c r="B165" s="321" t="s">
        <v>754</v>
      </c>
      <c r="C165" s="322">
        <v>2817771</v>
      </c>
      <c r="D165" s="324">
        <v>3240437</v>
      </c>
      <c r="E165" s="324">
        <v>422665.5</v>
      </c>
      <c r="F165" s="284">
        <v>42266550</v>
      </c>
      <c r="G165" s="319" t="s">
        <v>1221</v>
      </c>
    </row>
    <row r="166" spans="1:7" ht="12.75">
      <c r="A166" s="247">
        <v>92</v>
      </c>
      <c r="B166" s="259" t="s">
        <v>734</v>
      </c>
      <c r="C166" s="265">
        <v>26096001</v>
      </c>
      <c r="D166" s="265">
        <v>28705600</v>
      </c>
      <c r="E166" s="297">
        <v>2609600</v>
      </c>
      <c r="F166" s="264">
        <v>260960000</v>
      </c>
      <c r="G166" s="320" t="s">
        <v>1222</v>
      </c>
    </row>
    <row r="167" spans="1:7" ht="12.75">
      <c r="A167" s="253">
        <v>93</v>
      </c>
      <c r="B167" s="321" t="s">
        <v>664</v>
      </c>
      <c r="C167" s="322">
        <v>31168130</v>
      </c>
      <c r="D167" s="322">
        <v>39423586</v>
      </c>
      <c r="E167" s="324">
        <v>8255457</v>
      </c>
      <c r="F167" s="284">
        <v>825545700</v>
      </c>
      <c r="G167" s="319" t="s">
        <v>1222</v>
      </c>
    </row>
    <row r="168" spans="1:7" ht="12.75">
      <c r="A168" s="247">
        <v>94</v>
      </c>
      <c r="B168" s="259" t="s">
        <v>639</v>
      </c>
      <c r="C168" s="265">
        <v>4032607</v>
      </c>
      <c r="D168" s="265">
        <v>4636963</v>
      </c>
      <c r="E168" s="297">
        <v>604357</v>
      </c>
      <c r="F168" s="264">
        <v>60435700</v>
      </c>
      <c r="G168" s="320" t="s">
        <v>1223</v>
      </c>
    </row>
    <row r="169" spans="1:7" ht="12.75">
      <c r="A169" s="253">
        <v>95</v>
      </c>
      <c r="B169" s="321" t="s">
        <v>1135</v>
      </c>
      <c r="C169" s="322">
        <v>352801</v>
      </c>
      <c r="D169" s="322">
        <v>500000</v>
      </c>
      <c r="E169" s="324">
        <v>147200</v>
      </c>
      <c r="F169" s="284">
        <v>14720000</v>
      </c>
      <c r="G169" s="319" t="s">
        <v>1223</v>
      </c>
    </row>
    <row r="170" spans="1:7" ht="12.75">
      <c r="A170" s="247">
        <v>96</v>
      </c>
      <c r="B170" s="259" t="s">
        <v>1134</v>
      </c>
      <c r="C170" s="265">
        <v>26500001</v>
      </c>
      <c r="D170" s="265">
        <v>28408000</v>
      </c>
      <c r="E170" s="297">
        <v>1908000</v>
      </c>
      <c r="F170" s="264">
        <v>190800000</v>
      </c>
      <c r="G170" s="320" t="s">
        <v>1223</v>
      </c>
    </row>
    <row r="171" spans="1:7" ht="12.75">
      <c r="A171" s="253">
        <v>97</v>
      </c>
      <c r="B171" s="321" t="s">
        <v>241</v>
      </c>
      <c r="C171" s="322">
        <v>20286001</v>
      </c>
      <c r="D171" s="322">
        <v>23531760</v>
      </c>
      <c r="E171" s="324">
        <v>3245760</v>
      </c>
      <c r="F171" s="284">
        <v>324576000</v>
      </c>
      <c r="G171" s="319" t="s">
        <v>1223</v>
      </c>
    </row>
    <row r="172" spans="1:7" ht="12.75">
      <c r="A172" s="247">
        <v>98</v>
      </c>
      <c r="B172" s="259" t="s">
        <v>766</v>
      </c>
      <c r="C172" s="265">
        <v>1250001</v>
      </c>
      <c r="D172" s="265">
        <v>1800000</v>
      </c>
      <c r="E172" s="297">
        <v>550000</v>
      </c>
      <c r="F172" s="264">
        <v>55000000</v>
      </c>
      <c r="G172" s="320" t="s">
        <v>1223</v>
      </c>
    </row>
    <row r="173" spans="1:7" ht="12.75">
      <c r="A173" s="253">
        <v>99</v>
      </c>
      <c r="B173" s="321" t="s">
        <v>647</v>
      </c>
      <c r="C173" s="322">
        <v>28293624</v>
      </c>
      <c r="D173" s="322">
        <v>33583301</v>
      </c>
      <c r="E173" s="324">
        <v>5289678</v>
      </c>
      <c r="F173" s="284">
        <v>528967800</v>
      </c>
      <c r="G173" s="319" t="s">
        <v>1224</v>
      </c>
    </row>
    <row r="174" spans="1:7" ht="12.75">
      <c r="A174" s="247">
        <v>100</v>
      </c>
      <c r="B174" s="259" t="s">
        <v>675</v>
      </c>
      <c r="C174" s="265">
        <v>2135202</v>
      </c>
      <c r="D174" s="265">
        <v>2487972</v>
      </c>
      <c r="E174" s="297">
        <v>352771</v>
      </c>
      <c r="F174" s="264">
        <v>35277100</v>
      </c>
      <c r="G174" s="320" t="s">
        <v>1225</v>
      </c>
    </row>
    <row r="175" spans="1:7" ht="12.75">
      <c r="A175" s="253">
        <v>101</v>
      </c>
      <c r="B175" s="321" t="s">
        <v>929</v>
      </c>
      <c r="C175" s="322">
        <v>3447794</v>
      </c>
      <c r="D175" s="322">
        <v>4024499</v>
      </c>
      <c r="E175" s="324">
        <v>576706</v>
      </c>
      <c r="F175" s="284">
        <v>57670600</v>
      </c>
      <c r="G175" s="319" t="s">
        <v>1225</v>
      </c>
    </row>
    <row r="176" spans="1:7" ht="12.75">
      <c r="A176" s="247">
        <v>102</v>
      </c>
      <c r="B176" s="317" t="s">
        <v>1226</v>
      </c>
      <c r="C176" s="265">
        <v>1000001</v>
      </c>
      <c r="D176" s="265">
        <v>1100000</v>
      </c>
      <c r="E176" s="297">
        <v>100000</v>
      </c>
      <c r="F176" s="264">
        <v>10000000</v>
      </c>
      <c r="G176" s="320" t="s">
        <v>1227</v>
      </c>
    </row>
    <row r="177" spans="1:7" ht="12.75">
      <c r="A177" s="253">
        <v>103</v>
      </c>
      <c r="B177" s="321" t="s">
        <v>873</v>
      </c>
      <c r="C177" s="322">
        <v>2000001</v>
      </c>
      <c r="D177" s="322">
        <v>2277400</v>
      </c>
      <c r="E177" s="324">
        <v>277400</v>
      </c>
      <c r="F177" s="284">
        <v>27740000</v>
      </c>
      <c r="G177" s="319" t="s">
        <v>1228</v>
      </c>
    </row>
    <row r="178" spans="1:7" ht="12.75">
      <c r="A178" s="247">
        <v>104</v>
      </c>
      <c r="B178" s="259" t="s">
        <v>632</v>
      </c>
      <c r="C178" s="265">
        <v>7400861</v>
      </c>
      <c r="D178" s="265">
        <v>8200153</v>
      </c>
      <c r="E178" s="297">
        <v>799293</v>
      </c>
      <c r="F178" s="264">
        <v>79929300</v>
      </c>
      <c r="G178" s="320" t="s">
        <v>1228</v>
      </c>
    </row>
    <row r="179" spans="1:7" ht="12.75">
      <c r="A179" s="253">
        <v>105</v>
      </c>
      <c r="B179" s="321" t="s">
        <v>146</v>
      </c>
      <c r="C179" s="322">
        <v>5500001</v>
      </c>
      <c r="D179" s="322">
        <v>6599620</v>
      </c>
      <c r="E179" s="324">
        <v>1099620</v>
      </c>
      <c r="F179" s="284">
        <v>109962000</v>
      </c>
      <c r="G179" s="319" t="s">
        <v>1228</v>
      </c>
    </row>
    <row r="180" spans="1:7" ht="12.75">
      <c r="A180" s="247">
        <v>106</v>
      </c>
      <c r="B180" s="259" t="s">
        <v>1229</v>
      </c>
      <c r="C180" s="265">
        <v>2000001</v>
      </c>
      <c r="D180" s="265">
        <v>2210000</v>
      </c>
      <c r="E180" s="297">
        <v>210000</v>
      </c>
      <c r="F180" s="264">
        <v>21000000</v>
      </c>
      <c r="G180" s="320" t="s">
        <v>1228</v>
      </c>
    </row>
    <row r="181" spans="1:7" ht="12.75">
      <c r="A181" s="253">
        <v>107</v>
      </c>
      <c r="B181" s="321" t="s">
        <v>473</v>
      </c>
      <c r="C181" s="322">
        <v>6450001</v>
      </c>
      <c r="D181" s="322">
        <v>7159500</v>
      </c>
      <c r="E181" s="324">
        <v>709500</v>
      </c>
      <c r="F181" s="284">
        <v>70950000</v>
      </c>
      <c r="G181" s="319" t="s">
        <v>1228</v>
      </c>
    </row>
    <row r="182" spans="1:7" ht="12.75">
      <c r="A182" s="247">
        <v>108</v>
      </c>
      <c r="B182" s="259" t="s">
        <v>456</v>
      </c>
      <c r="C182" s="265">
        <v>9988545</v>
      </c>
      <c r="D182" s="265">
        <v>11122266</v>
      </c>
      <c r="E182" s="297">
        <v>1133722</v>
      </c>
      <c r="F182" s="264">
        <v>113372200</v>
      </c>
      <c r="G182" s="320" t="s">
        <v>1228</v>
      </c>
    </row>
    <row r="183" spans="1:7" ht="12.75">
      <c r="A183" s="253">
        <v>109</v>
      </c>
      <c r="B183" s="321" t="s">
        <v>599</v>
      </c>
      <c r="C183" s="322">
        <v>1000001</v>
      </c>
      <c r="D183" s="322">
        <v>1250000</v>
      </c>
      <c r="E183" s="324">
        <v>250000</v>
      </c>
      <c r="F183" s="284">
        <v>25000000</v>
      </c>
      <c r="G183" s="319" t="s">
        <v>1228</v>
      </c>
    </row>
    <row r="184" spans="1:7" ht="12.75">
      <c r="A184" s="247">
        <v>110</v>
      </c>
      <c r="B184" s="259" t="s">
        <v>791</v>
      </c>
      <c r="C184" s="265">
        <v>6400251</v>
      </c>
      <c r="D184" s="265">
        <v>8384327</v>
      </c>
      <c r="E184" s="297">
        <v>1984077</v>
      </c>
      <c r="F184" s="264">
        <v>198407700</v>
      </c>
      <c r="G184" s="320" t="s">
        <v>1230</v>
      </c>
    </row>
    <row r="185" spans="1:7" ht="12.75">
      <c r="A185" s="253">
        <v>111</v>
      </c>
      <c r="B185" s="321" t="s">
        <v>1231</v>
      </c>
      <c r="C185" s="322">
        <v>400001</v>
      </c>
      <c r="D185" s="322">
        <v>460000</v>
      </c>
      <c r="E185" s="324">
        <v>60000</v>
      </c>
      <c r="F185" s="284">
        <v>6000000</v>
      </c>
      <c r="G185" s="319" t="s">
        <v>1232</v>
      </c>
    </row>
    <row r="186" spans="1:7" ht="12.75">
      <c r="A186" s="247">
        <v>112</v>
      </c>
      <c r="B186" s="259" t="s">
        <v>1233</v>
      </c>
      <c r="C186" s="265">
        <v>2918750</v>
      </c>
      <c r="D186" s="265">
        <v>3300000</v>
      </c>
      <c r="E186" s="297">
        <v>381251</v>
      </c>
      <c r="F186" s="264">
        <v>38125100</v>
      </c>
      <c r="G186" s="320" t="s">
        <v>1232</v>
      </c>
    </row>
    <row r="187" spans="1:7" ht="12.75">
      <c r="A187" s="253">
        <v>113</v>
      </c>
      <c r="B187" s="321" t="s">
        <v>1234</v>
      </c>
      <c r="C187" s="322">
        <v>4087899</v>
      </c>
      <c r="D187" s="322">
        <v>5098973</v>
      </c>
      <c r="E187" s="324">
        <v>1011075</v>
      </c>
      <c r="F187" s="284">
        <v>101107500</v>
      </c>
      <c r="G187" s="319" t="s">
        <v>1235</v>
      </c>
    </row>
    <row r="188" spans="1:7" ht="12.75">
      <c r="A188" s="247">
        <v>114</v>
      </c>
      <c r="B188" s="259" t="s">
        <v>1236</v>
      </c>
      <c r="C188" s="265">
        <v>2758801</v>
      </c>
      <c r="D188" s="265">
        <v>3448500</v>
      </c>
      <c r="E188" s="297">
        <v>689700</v>
      </c>
      <c r="F188" s="264">
        <v>68970000</v>
      </c>
      <c r="G188" s="320" t="s">
        <v>1235</v>
      </c>
    </row>
    <row r="189" spans="1:7" ht="12.75">
      <c r="A189" s="253">
        <v>115</v>
      </c>
      <c r="B189" s="321" t="s">
        <v>1151</v>
      </c>
      <c r="C189" s="322">
        <v>8472261</v>
      </c>
      <c r="D189" s="322">
        <v>9234763</v>
      </c>
      <c r="E189" s="324">
        <v>762503</v>
      </c>
      <c r="F189" s="284">
        <v>76250300</v>
      </c>
      <c r="G189" s="319" t="s">
        <v>1237</v>
      </c>
    </row>
    <row r="190" spans="1:7" ht="12.75">
      <c r="A190" s="247">
        <v>116</v>
      </c>
      <c r="B190" s="259" t="s">
        <v>1238</v>
      </c>
      <c r="C190" s="265">
        <v>5720001</v>
      </c>
      <c r="D190" s="265">
        <v>6292000</v>
      </c>
      <c r="E190" s="297">
        <v>572000</v>
      </c>
      <c r="F190" s="264">
        <v>57200000</v>
      </c>
      <c r="G190" s="320" t="s">
        <v>1237</v>
      </c>
    </row>
    <row r="191" spans="1:7" ht="12.75">
      <c r="A191" s="253">
        <v>117</v>
      </c>
      <c r="B191" s="321" t="s">
        <v>828</v>
      </c>
      <c r="C191" s="322">
        <v>24307472</v>
      </c>
      <c r="D191" s="322">
        <v>26979523</v>
      </c>
      <c r="E191" s="324">
        <v>2672052</v>
      </c>
      <c r="F191" s="284">
        <v>267205200</v>
      </c>
      <c r="G191" s="319" t="s">
        <v>1237</v>
      </c>
    </row>
    <row r="192" spans="1:7" ht="12.75">
      <c r="A192" s="247">
        <v>118</v>
      </c>
      <c r="B192" s="259" t="s">
        <v>1170</v>
      </c>
      <c r="C192" s="265">
        <v>1308001</v>
      </c>
      <c r="D192" s="265">
        <v>1569600</v>
      </c>
      <c r="E192" s="297">
        <v>261600</v>
      </c>
      <c r="F192" s="264">
        <v>26160000</v>
      </c>
      <c r="G192" s="320" t="s">
        <v>1239</v>
      </c>
    </row>
    <row r="193" spans="1:7" ht="12.75">
      <c r="A193" s="253">
        <v>119</v>
      </c>
      <c r="B193" s="321" t="s">
        <v>1168</v>
      </c>
      <c r="C193" s="322">
        <v>2875025</v>
      </c>
      <c r="D193" s="322">
        <v>3737531</v>
      </c>
      <c r="E193" s="324">
        <v>862507</v>
      </c>
      <c r="F193" s="284">
        <v>86250700</v>
      </c>
      <c r="G193" s="319" t="s">
        <v>1239</v>
      </c>
    </row>
    <row r="194" spans="1:7" ht="12.75">
      <c r="A194" s="247">
        <v>120</v>
      </c>
      <c r="B194" s="259" t="s">
        <v>1240</v>
      </c>
      <c r="C194" s="265">
        <v>2638033</v>
      </c>
      <c r="D194" s="265">
        <v>2876082</v>
      </c>
      <c r="E194" s="297">
        <v>238050</v>
      </c>
      <c r="F194" s="264">
        <v>23805000</v>
      </c>
      <c r="G194" s="320" t="s">
        <v>1239</v>
      </c>
    </row>
    <row r="195" spans="1:7" ht="12.75">
      <c r="A195" s="253">
        <v>121</v>
      </c>
      <c r="B195" s="321" t="s">
        <v>1156</v>
      </c>
      <c r="C195" s="322">
        <v>2343916</v>
      </c>
      <c r="D195" s="322">
        <v>2578307</v>
      </c>
      <c r="E195" s="324">
        <v>234392</v>
      </c>
      <c r="F195" s="284">
        <v>23439200</v>
      </c>
      <c r="G195" s="319" t="s">
        <v>1241</v>
      </c>
    </row>
    <row r="196" spans="1:7" ht="12.75">
      <c r="A196" s="247">
        <v>122</v>
      </c>
      <c r="B196" s="259" t="s">
        <v>1242</v>
      </c>
      <c r="C196" s="297">
        <v>1853775</v>
      </c>
      <c r="D196" s="265">
        <v>2467574</v>
      </c>
      <c r="E196" s="297">
        <v>613800</v>
      </c>
      <c r="F196" s="264">
        <v>61380000</v>
      </c>
      <c r="G196" s="320" t="s">
        <v>1243</v>
      </c>
    </row>
    <row r="197" spans="1:7" ht="12.75">
      <c r="A197" s="253">
        <v>123</v>
      </c>
      <c r="B197" s="321" t="s">
        <v>1244</v>
      </c>
      <c r="C197" s="322">
        <v>8180949</v>
      </c>
      <c r="D197" s="322">
        <v>8810881</v>
      </c>
      <c r="E197" s="324">
        <v>629933</v>
      </c>
      <c r="F197" s="284">
        <v>62993300</v>
      </c>
      <c r="G197" s="319" t="s">
        <v>1245</v>
      </c>
    </row>
    <row r="198" spans="1:7" ht="12.75">
      <c r="A198" s="247">
        <v>124</v>
      </c>
      <c r="B198" s="259" t="s">
        <v>1246</v>
      </c>
      <c r="C198" s="265">
        <v>4576001</v>
      </c>
      <c r="D198" s="265">
        <v>5385600</v>
      </c>
      <c r="E198" s="297">
        <v>809600</v>
      </c>
      <c r="F198" s="264">
        <v>80960000</v>
      </c>
      <c r="G198" s="320" t="s">
        <v>1245</v>
      </c>
    </row>
    <row r="199" spans="1:7" ht="12.75">
      <c r="A199" s="253">
        <v>125</v>
      </c>
      <c r="B199" s="321" t="s">
        <v>1247</v>
      </c>
      <c r="C199" s="322">
        <v>21206629</v>
      </c>
      <c r="D199" s="322">
        <v>26719180</v>
      </c>
      <c r="E199" s="324">
        <v>5512552</v>
      </c>
      <c r="F199" s="284">
        <v>551255200</v>
      </c>
      <c r="G199" s="319" t="s">
        <v>1248</v>
      </c>
    </row>
    <row r="200" spans="1:7" ht="12.75">
      <c r="A200" s="247">
        <v>126</v>
      </c>
      <c r="B200" s="259" t="s">
        <v>926</v>
      </c>
      <c r="C200" s="265">
        <v>20008333</v>
      </c>
      <c r="D200" s="265">
        <v>23009582</v>
      </c>
      <c r="E200" s="297">
        <v>3001250</v>
      </c>
      <c r="F200" s="264">
        <v>300125000</v>
      </c>
      <c r="G200" s="320" t="s">
        <v>1249</v>
      </c>
    </row>
    <row r="201" spans="1:7" ht="12.75">
      <c r="A201" s="253">
        <v>127</v>
      </c>
      <c r="B201" s="321" t="s">
        <v>1250</v>
      </c>
      <c r="C201" s="322">
        <v>8162155</v>
      </c>
      <c r="D201" s="322">
        <v>9950000</v>
      </c>
      <c r="E201" s="324">
        <v>1787846</v>
      </c>
      <c r="F201" s="284">
        <v>178784600</v>
      </c>
      <c r="G201" s="319" t="s">
        <v>1249</v>
      </c>
    </row>
    <row r="202" spans="1:7" ht="12.75">
      <c r="A202" s="247">
        <v>128</v>
      </c>
      <c r="B202" s="259" t="s">
        <v>1172</v>
      </c>
      <c r="C202" s="265">
        <v>1636251</v>
      </c>
      <c r="D202" s="265">
        <v>2017087</v>
      </c>
      <c r="E202" s="297">
        <v>380837</v>
      </c>
      <c r="F202" s="264">
        <v>38083700</v>
      </c>
      <c r="G202" s="320" t="s">
        <v>1251</v>
      </c>
    </row>
    <row r="203" spans="1:7" ht="12.75">
      <c r="A203" s="253">
        <v>129</v>
      </c>
      <c r="B203" s="321" t="s">
        <v>1252</v>
      </c>
      <c r="C203" s="322">
        <v>556601</v>
      </c>
      <c r="D203" s="322">
        <v>634524</v>
      </c>
      <c r="E203" s="324">
        <v>77924</v>
      </c>
      <c r="F203" s="284">
        <v>7792400</v>
      </c>
      <c r="G203" s="319" t="s">
        <v>1251</v>
      </c>
    </row>
    <row r="204" spans="1:7" ht="12.75">
      <c r="A204" s="247">
        <v>130</v>
      </c>
      <c r="B204" s="259" t="s">
        <v>1253</v>
      </c>
      <c r="C204" s="265">
        <v>3402864</v>
      </c>
      <c r="D204" s="265">
        <v>4253579</v>
      </c>
      <c r="E204" s="297">
        <v>850716</v>
      </c>
      <c r="F204" s="264">
        <v>85071600</v>
      </c>
      <c r="G204" s="320" t="s">
        <v>1251</v>
      </c>
    </row>
    <row r="205" spans="1:7" ht="12.75">
      <c r="A205" s="253">
        <v>131</v>
      </c>
      <c r="B205" s="321" t="s">
        <v>1254</v>
      </c>
      <c r="C205" s="322">
        <v>2003408</v>
      </c>
      <c r="D205" s="322">
        <v>2273116</v>
      </c>
      <c r="E205" s="324">
        <v>269708.6</v>
      </c>
      <c r="F205" s="284">
        <v>26970859.999999996</v>
      </c>
      <c r="G205" s="319" t="s">
        <v>1255</v>
      </c>
    </row>
    <row r="206" spans="1:7" ht="12.75">
      <c r="A206" s="247">
        <v>132</v>
      </c>
      <c r="B206" s="259" t="s">
        <v>397</v>
      </c>
      <c r="C206" s="265">
        <v>2550001</v>
      </c>
      <c r="D206" s="265">
        <v>3076500</v>
      </c>
      <c r="E206" s="297">
        <v>526500</v>
      </c>
      <c r="F206" s="264">
        <v>52650000</v>
      </c>
      <c r="G206" s="320" t="s">
        <v>1255</v>
      </c>
    </row>
    <row r="207" spans="1:7" ht="12.75">
      <c r="A207" s="253">
        <v>133</v>
      </c>
      <c r="B207" s="321" t="s">
        <v>1256</v>
      </c>
      <c r="C207" s="322">
        <v>2500001</v>
      </c>
      <c r="D207" s="322">
        <v>2905000</v>
      </c>
      <c r="E207" s="324">
        <v>405000</v>
      </c>
      <c r="F207" s="284">
        <v>40500000</v>
      </c>
      <c r="G207" s="319" t="s">
        <v>1255</v>
      </c>
    </row>
    <row r="208" spans="1:7" ht="13.5" thickBot="1">
      <c r="A208" s="247">
        <v>134</v>
      </c>
      <c r="B208" s="259" t="s">
        <v>203</v>
      </c>
      <c r="C208" s="265">
        <v>8555626</v>
      </c>
      <c r="D208" s="265">
        <v>10694532</v>
      </c>
      <c r="E208" s="297">
        <v>2138906.25</v>
      </c>
      <c r="F208" s="264">
        <v>213890625</v>
      </c>
      <c r="G208" s="320" t="s">
        <v>1257</v>
      </c>
    </row>
    <row r="209" spans="1:7" ht="14.25" thickBot="1" thickTop="1">
      <c r="A209" s="260"/>
      <c r="B209" s="261"/>
      <c r="C209" s="281"/>
      <c r="D209" s="262" t="s">
        <v>39</v>
      </c>
      <c r="E209" s="282">
        <v>220038776.09</v>
      </c>
      <c r="F209" s="283">
        <v>21056102207</v>
      </c>
      <c r="G209" s="263"/>
    </row>
    <row r="210" ht="13.5" thickTop="1"/>
    <row r="211" ht="12.75">
      <c r="B211" s="119" t="s">
        <v>1264</v>
      </c>
    </row>
    <row r="212" ht="12.75">
      <c r="B212" s="119" t="s">
        <v>1056</v>
      </c>
    </row>
    <row r="213" ht="13.5" thickBot="1"/>
    <row r="214" spans="1:8" ht="27" thickBot="1" thickTop="1">
      <c r="A214" s="285" t="s">
        <v>700</v>
      </c>
      <c r="B214" s="285" t="s">
        <v>1057</v>
      </c>
      <c r="C214" s="285" t="s">
        <v>508</v>
      </c>
      <c r="D214" s="285" t="s">
        <v>1258</v>
      </c>
      <c r="E214" s="286" t="s">
        <v>660</v>
      </c>
      <c r="F214" s="285" t="s">
        <v>1259</v>
      </c>
      <c r="G214" s="285" t="s">
        <v>1260</v>
      </c>
      <c r="H214" s="285" t="s">
        <v>816</v>
      </c>
    </row>
    <row r="215" spans="1:8" ht="39.75" thickBot="1" thickTop="1">
      <c r="A215" s="296">
        <v>1</v>
      </c>
      <c r="B215" s="259" t="s">
        <v>1071</v>
      </c>
      <c r="C215" s="296" t="s">
        <v>1261</v>
      </c>
      <c r="D215" s="259" t="s">
        <v>1262</v>
      </c>
      <c r="E215" s="267">
        <f>80000000+20000000</f>
        <v>100000000</v>
      </c>
      <c r="F215" s="267">
        <f>E215*10</f>
        <v>1000000000</v>
      </c>
      <c r="G215" s="287" t="s">
        <v>1263</v>
      </c>
      <c r="H215" s="288"/>
    </row>
    <row r="216" spans="1:8" ht="14.25" thickBot="1" thickTop="1">
      <c r="A216" s="260"/>
      <c r="B216" s="261"/>
      <c r="C216" s="260"/>
      <c r="D216" s="262" t="s">
        <v>39</v>
      </c>
      <c r="E216" s="271">
        <f>SUM(E215:E215)</f>
        <v>100000000</v>
      </c>
      <c r="F216" s="282">
        <f>SUM(F215:F215)</f>
        <v>1000000000</v>
      </c>
      <c r="G216" s="263"/>
      <c r="H216" s="260"/>
    </row>
    <row r="217" ht="13.5" thickTop="1"/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204"/>
  <sheetViews>
    <sheetView zoomScalePageLayoutView="0" workbookViewId="0" topLeftCell="A1">
      <selection activeCell="B138" sqref="B138"/>
    </sheetView>
  </sheetViews>
  <sheetFormatPr defaultColWidth="73.140625" defaultRowHeight="12.75"/>
  <cols>
    <col min="1" max="1" width="5.28125" style="0" bestFit="1" customWidth="1"/>
    <col min="2" max="2" width="43.7109375" style="0" bestFit="1" customWidth="1"/>
    <col min="3" max="3" width="18.421875" style="0" bestFit="1" customWidth="1"/>
    <col min="4" max="4" width="16.57421875" style="0" bestFit="1" customWidth="1"/>
    <col min="5" max="5" width="30.8515625" style="0" bestFit="1" customWidth="1"/>
    <col min="6" max="6" width="22.140625" style="0" bestFit="1" customWidth="1"/>
    <col min="7" max="7" width="21.7109375" style="0" bestFit="1" customWidth="1"/>
    <col min="8" max="8" width="26.57421875" style="0" bestFit="1" customWidth="1"/>
    <col min="9" max="9" width="72.57421875" style="0" bestFit="1" customWidth="1"/>
  </cols>
  <sheetData>
    <row r="2" ht="12.75">
      <c r="B2" s="119" t="s">
        <v>40</v>
      </c>
    </row>
    <row r="3" ht="12.75">
      <c r="B3" s="119" t="s">
        <v>976</v>
      </c>
    </row>
    <row r="5" spans="1:9" ht="13.5" thickBot="1">
      <c r="A5" s="127" t="s">
        <v>258</v>
      </c>
      <c r="B5" s="127" t="s">
        <v>259</v>
      </c>
      <c r="C5" s="127" t="s">
        <v>562</v>
      </c>
      <c r="D5" s="127" t="s">
        <v>508</v>
      </c>
      <c r="E5" s="127" t="s">
        <v>660</v>
      </c>
      <c r="F5" s="127" t="s">
        <v>661</v>
      </c>
      <c r="G5" s="127" t="s">
        <v>442</v>
      </c>
      <c r="H5" s="127" t="s">
        <v>263</v>
      </c>
      <c r="I5" s="236" t="s">
        <v>816</v>
      </c>
    </row>
    <row r="6" spans="1:9" ht="12.75">
      <c r="A6" s="201">
        <v>1</v>
      </c>
      <c r="B6" s="199" t="s">
        <v>1053</v>
      </c>
      <c r="C6" s="199" t="s">
        <v>950</v>
      </c>
      <c r="D6" s="199" t="s">
        <v>11</v>
      </c>
      <c r="E6" s="200">
        <f>600000000+150000000</f>
        <v>750000000</v>
      </c>
      <c r="F6" s="200">
        <f>600000000+150000000</f>
        <v>750000000</v>
      </c>
      <c r="G6" s="203">
        <v>62598</v>
      </c>
      <c r="H6" s="201" t="s">
        <v>130</v>
      </c>
      <c r="I6" s="161"/>
    </row>
    <row r="7" spans="1:9" ht="12.75">
      <c r="A7" s="201">
        <v>2</v>
      </c>
      <c r="B7" s="204" t="s">
        <v>951</v>
      </c>
      <c r="C7" s="199" t="s">
        <v>267</v>
      </c>
      <c r="D7" s="199" t="s">
        <v>458</v>
      </c>
      <c r="E7" s="200">
        <v>34959400</v>
      </c>
      <c r="F7" s="239">
        <v>34959400</v>
      </c>
      <c r="G7" s="203">
        <v>62612</v>
      </c>
      <c r="H7" s="201"/>
      <c r="I7" s="161"/>
    </row>
    <row r="8" spans="1:9" ht="12.75">
      <c r="A8" s="201">
        <v>3</v>
      </c>
      <c r="B8" s="204" t="s">
        <v>952</v>
      </c>
      <c r="C8" s="199" t="s">
        <v>950</v>
      </c>
      <c r="D8" s="199" t="s">
        <v>11</v>
      </c>
      <c r="E8" s="200">
        <v>100000000</v>
      </c>
      <c r="F8" s="239">
        <v>1000000000</v>
      </c>
      <c r="G8" s="203">
        <v>62669</v>
      </c>
      <c r="H8" s="201" t="s">
        <v>1049</v>
      </c>
      <c r="I8" s="161"/>
    </row>
    <row r="9" spans="1:9" ht="12.75">
      <c r="A9" s="201">
        <v>4</v>
      </c>
      <c r="B9" s="204" t="s">
        <v>745</v>
      </c>
      <c r="C9" s="199" t="s">
        <v>267</v>
      </c>
      <c r="D9" s="199" t="s">
        <v>458</v>
      </c>
      <c r="E9" s="200">
        <v>2499478200</v>
      </c>
      <c r="F9" s="200">
        <v>2499478200</v>
      </c>
      <c r="G9" s="203">
        <v>62679</v>
      </c>
      <c r="H9" s="201"/>
      <c r="I9" s="161"/>
    </row>
    <row r="10" spans="1:9" ht="12.75">
      <c r="A10" s="201">
        <v>5</v>
      </c>
      <c r="B10" s="204" t="s">
        <v>579</v>
      </c>
      <c r="C10" s="199" t="s">
        <v>105</v>
      </c>
      <c r="D10" s="199" t="s">
        <v>458</v>
      </c>
      <c r="E10" s="200">
        <v>500000000</v>
      </c>
      <c r="F10" s="239">
        <v>500000000</v>
      </c>
      <c r="G10" s="203">
        <v>62704</v>
      </c>
      <c r="H10" s="201" t="s">
        <v>715</v>
      </c>
      <c r="I10" s="161"/>
    </row>
    <row r="11" spans="1:9" ht="12.75">
      <c r="A11" s="201">
        <v>6</v>
      </c>
      <c r="B11" s="204" t="s">
        <v>953</v>
      </c>
      <c r="C11" s="199" t="s">
        <v>105</v>
      </c>
      <c r="D11" s="199" t="s">
        <v>458</v>
      </c>
      <c r="E11" s="200">
        <v>500000000</v>
      </c>
      <c r="F11" s="239">
        <v>500000000</v>
      </c>
      <c r="G11" s="203">
        <v>62705</v>
      </c>
      <c r="H11" s="201" t="s">
        <v>669</v>
      </c>
      <c r="I11" s="161"/>
    </row>
    <row r="12" spans="1:9" ht="38.25">
      <c r="A12" s="201">
        <v>7</v>
      </c>
      <c r="B12" s="204" t="s">
        <v>954</v>
      </c>
      <c r="C12" s="199" t="s">
        <v>955</v>
      </c>
      <c r="D12" s="199" t="s">
        <v>730</v>
      </c>
      <c r="E12" s="200">
        <v>9001500000</v>
      </c>
      <c r="F12" s="239">
        <v>3600600000</v>
      </c>
      <c r="G12" s="203">
        <v>62718</v>
      </c>
      <c r="H12" s="201" t="s">
        <v>9</v>
      </c>
      <c r="I12" s="161" t="s">
        <v>956</v>
      </c>
    </row>
    <row r="13" spans="1:9" ht="12.75">
      <c r="A13" s="201">
        <v>8</v>
      </c>
      <c r="B13" s="204" t="s">
        <v>957</v>
      </c>
      <c r="C13" s="199" t="s">
        <v>267</v>
      </c>
      <c r="D13" s="199" t="s">
        <v>453</v>
      </c>
      <c r="E13" s="200">
        <v>125013400</v>
      </c>
      <c r="F13" s="239">
        <v>50005400</v>
      </c>
      <c r="G13" s="203">
        <v>62719</v>
      </c>
      <c r="H13" s="201" t="s">
        <v>130</v>
      </c>
      <c r="I13" s="161"/>
    </row>
    <row r="14" spans="1:9" ht="12.75">
      <c r="A14" s="201">
        <v>9</v>
      </c>
      <c r="B14" s="204" t="s">
        <v>958</v>
      </c>
      <c r="C14" s="199" t="s">
        <v>267</v>
      </c>
      <c r="D14" s="199" t="s">
        <v>730</v>
      </c>
      <c r="E14" s="200">
        <v>700000000</v>
      </c>
      <c r="F14" s="239">
        <v>100000000</v>
      </c>
      <c r="G14" s="203">
        <v>62731</v>
      </c>
      <c r="H14" s="201" t="s">
        <v>1050</v>
      </c>
      <c r="I14" s="161" t="s">
        <v>975</v>
      </c>
    </row>
    <row r="15" spans="1:9" ht="12.75">
      <c r="A15" s="201"/>
      <c r="B15" s="206" t="s">
        <v>958</v>
      </c>
      <c r="C15" s="199" t="s">
        <v>267</v>
      </c>
      <c r="D15" s="205" t="s">
        <v>730</v>
      </c>
      <c r="E15" s="243">
        <v>300000000</v>
      </c>
      <c r="F15" s="243">
        <v>300000000</v>
      </c>
      <c r="G15" s="226">
        <v>62894</v>
      </c>
      <c r="H15" s="202" t="s">
        <v>894</v>
      </c>
      <c r="I15" s="161" t="s">
        <v>1055</v>
      </c>
    </row>
    <row r="16" spans="1:9" ht="12.75">
      <c r="A16" s="201">
        <v>10</v>
      </c>
      <c r="B16" s="204" t="s">
        <v>959</v>
      </c>
      <c r="C16" s="199" t="s">
        <v>950</v>
      </c>
      <c r="D16" s="199" t="s">
        <v>11</v>
      </c>
      <c r="E16" s="200">
        <f>400000000+100000000</f>
        <v>500000000</v>
      </c>
      <c r="F16" s="200">
        <f>400000000+100000000</f>
        <v>500000000</v>
      </c>
      <c r="G16" s="203">
        <v>62740</v>
      </c>
      <c r="H16" s="201" t="s">
        <v>715</v>
      </c>
      <c r="I16" s="161"/>
    </row>
    <row r="17" spans="1:9" ht="12.75">
      <c r="A17" s="201">
        <v>11</v>
      </c>
      <c r="B17" s="204" t="s">
        <v>960</v>
      </c>
      <c r="C17" s="199" t="s">
        <v>267</v>
      </c>
      <c r="D17" s="199" t="s">
        <v>453</v>
      </c>
      <c r="E17" s="200">
        <v>20000000</v>
      </c>
      <c r="F17" s="239">
        <v>9000000</v>
      </c>
      <c r="G17" s="203">
        <v>62749</v>
      </c>
      <c r="H17" s="201" t="s">
        <v>1054</v>
      </c>
      <c r="I17" s="161"/>
    </row>
    <row r="18" spans="1:9" ht="12.75">
      <c r="A18" s="201">
        <v>12</v>
      </c>
      <c r="B18" s="204" t="s">
        <v>961</v>
      </c>
      <c r="C18" s="199" t="s">
        <v>267</v>
      </c>
      <c r="D18" s="199" t="s">
        <v>730</v>
      </c>
      <c r="E18" s="200">
        <v>486000</v>
      </c>
      <c r="F18" s="239">
        <v>48600000</v>
      </c>
      <c r="G18" s="203">
        <v>62756</v>
      </c>
      <c r="H18" s="201" t="s">
        <v>1051</v>
      </c>
      <c r="I18" s="161"/>
    </row>
    <row r="19" spans="1:9" ht="12.75">
      <c r="A19" s="201">
        <v>13</v>
      </c>
      <c r="B19" s="204" t="s">
        <v>962</v>
      </c>
      <c r="C19" s="199" t="s">
        <v>267</v>
      </c>
      <c r="D19" s="199" t="s">
        <v>453</v>
      </c>
      <c r="E19" s="200">
        <v>20000000</v>
      </c>
      <c r="F19" s="239">
        <v>6000000</v>
      </c>
      <c r="G19" s="203">
        <v>62773</v>
      </c>
      <c r="H19" s="201" t="s">
        <v>1054</v>
      </c>
      <c r="I19" s="161"/>
    </row>
    <row r="20" spans="1:9" ht="12.75">
      <c r="A20" s="201">
        <v>14</v>
      </c>
      <c r="B20" s="204" t="s">
        <v>963</v>
      </c>
      <c r="C20" s="199" t="s">
        <v>267</v>
      </c>
      <c r="D20" s="199" t="s">
        <v>453</v>
      </c>
      <c r="E20" s="200">
        <v>100000000</v>
      </c>
      <c r="F20" s="239">
        <v>40000000</v>
      </c>
      <c r="G20" s="203">
        <v>62787</v>
      </c>
      <c r="H20" s="201" t="s">
        <v>571</v>
      </c>
      <c r="I20" s="161"/>
    </row>
    <row r="21" spans="1:9" ht="12.75">
      <c r="A21" s="201">
        <v>15</v>
      </c>
      <c r="B21" s="204" t="s">
        <v>964</v>
      </c>
      <c r="C21" s="199" t="s">
        <v>267</v>
      </c>
      <c r="D21" s="199" t="s">
        <v>449</v>
      </c>
      <c r="E21" s="200">
        <v>200000000</v>
      </c>
      <c r="F21" s="239">
        <v>75000000</v>
      </c>
      <c r="G21" s="203">
        <v>62789</v>
      </c>
      <c r="H21" s="201" t="s">
        <v>130</v>
      </c>
      <c r="I21" s="161"/>
    </row>
    <row r="22" spans="1:9" ht="12.75">
      <c r="A22" s="201">
        <v>16</v>
      </c>
      <c r="B22" s="204" t="s">
        <v>965</v>
      </c>
      <c r="C22" s="199" t="s">
        <v>267</v>
      </c>
      <c r="D22" s="199" t="s">
        <v>453</v>
      </c>
      <c r="E22" s="200">
        <v>140000000</v>
      </c>
      <c r="F22" s="239">
        <v>42000000</v>
      </c>
      <c r="G22" s="203">
        <v>62790</v>
      </c>
      <c r="H22" s="201" t="s">
        <v>1054</v>
      </c>
      <c r="I22" s="161"/>
    </row>
    <row r="23" spans="1:9" ht="12.75">
      <c r="A23" s="201">
        <v>17</v>
      </c>
      <c r="B23" s="204" t="s">
        <v>966</v>
      </c>
      <c r="C23" s="199" t="s">
        <v>955</v>
      </c>
      <c r="D23" s="199" t="s">
        <v>453</v>
      </c>
      <c r="E23" s="200">
        <v>100000000</v>
      </c>
      <c r="F23" s="239">
        <v>49000000</v>
      </c>
      <c r="G23" s="203">
        <v>62857</v>
      </c>
      <c r="H23" s="201" t="s">
        <v>1049</v>
      </c>
      <c r="I23" s="161"/>
    </row>
    <row r="24" spans="1:9" ht="12.75">
      <c r="A24" s="201">
        <v>18</v>
      </c>
      <c r="B24" s="204" t="s">
        <v>1265</v>
      </c>
      <c r="C24" s="199" t="s">
        <v>267</v>
      </c>
      <c r="D24" s="199" t="s">
        <v>453</v>
      </c>
      <c r="E24" s="200">
        <v>100000000</v>
      </c>
      <c r="F24" s="239">
        <v>40000000</v>
      </c>
      <c r="G24" s="203">
        <v>62857</v>
      </c>
      <c r="H24" s="201" t="s">
        <v>130</v>
      </c>
      <c r="I24" s="161"/>
    </row>
    <row r="25" spans="1:9" ht="12.75">
      <c r="A25" s="201">
        <v>19</v>
      </c>
      <c r="B25" s="204" t="s">
        <v>967</v>
      </c>
      <c r="C25" s="199" t="s">
        <v>105</v>
      </c>
      <c r="D25" s="199" t="s">
        <v>458</v>
      </c>
      <c r="E25" s="200">
        <v>700000000</v>
      </c>
      <c r="F25" s="200">
        <v>700000000</v>
      </c>
      <c r="G25" s="203">
        <v>62858</v>
      </c>
      <c r="H25" s="201" t="s">
        <v>724</v>
      </c>
      <c r="I25" s="161"/>
    </row>
    <row r="26" spans="1:9" ht="12.75">
      <c r="A26" s="201">
        <v>20</v>
      </c>
      <c r="B26" s="204" t="s">
        <v>728</v>
      </c>
      <c r="C26" s="199" t="s">
        <v>105</v>
      </c>
      <c r="D26" s="199" t="s">
        <v>458</v>
      </c>
      <c r="E26" s="200">
        <v>600000000</v>
      </c>
      <c r="F26" s="200">
        <v>600000000</v>
      </c>
      <c r="G26" s="203">
        <v>62860</v>
      </c>
      <c r="H26" s="201" t="s">
        <v>130</v>
      </c>
      <c r="I26" s="161"/>
    </row>
    <row r="27" spans="1:9" ht="12.75">
      <c r="A27" s="201">
        <v>21</v>
      </c>
      <c r="B27" s="204" t="s">
        <v>968</v>
      </c>
      <c r="C27" s="199" t="s">
        <v>267</v>
      </c>
      <c r="D27" s="205" t="s">
        <v>453</v>
      </c>
      <c r="E27" s="200">
        <v>20000000</v>
      </c>
      <c r="F27" s="239">
        <v>8000000</v>
      </c>
      <c r="G27" s="203">
        <v>62868</v>
      </c>
      <c r="H27" s="201" t="s">
        <v>724</v>
      </c>
      <c r="I27" s="161"/>
    </row>
    <row r="28" spans="1:9" ht="12.75">
      <c r="A28" s="201">
        <v>22</v>
      </c>
      <c r="B28" s="206" t="s">
        <v>969</v>
      </c>
      <c r="C28" s="199" t="s">
        <v>267</v>
      </c>
      <c r="D28" s="205" t="s">
        <v>453</v>
      </c>
      <c r="E28" s="240">
        <v>40000000</v>
      </c>
      <c r="F28" s="241">
        <v>12000000</v>
      </c>
      <c r="G28" s="226">
        <v>62874</v>
      </c>
      <c r="H28" s="202" t="s">
        <v>130</v>
      </c>
      <c r="I28" s="161"/>
    </row>
    <row r="29" spans="1:9" ht="12.75">
      <c r="A29" s="201">
        <v>23</v>
      </c>
      <c r="B29" s="206" t="s">
        <v>970</v>
      </c>
      <c r="C29" s="199" t="s">
        <v>267</v>
      </c>
      <c r="D29" s="205" t="s">
        <v>453</v>
      </c>
      <c r="E29" s="225">
        <v>110000000</v>
      </c>
      <c r="F29" s="241">
        <v>33000000</v>
      </c>
      <c r="G29" s="226">
        <v>62875</v>
      </c>
      <c r="H29" s="202" t="s">
        <v>1052</v>
      </c>
      <c r="I29" s="161"/>
    </row>
    <row r="30" spans="1:9" ht="12.75">
      <c r="A30" s="201">
        <v>24</v>
      </c>
      <c r="B30" s="206" t="s">
        <v>971</v>
      </c>
      <c r="C30" s="199" t="s">
        <v>267</v>
      </c>
      <c r="D30" s="205" t="s">
        <v>453</v>
      </c>
      <c r="E30" s="200">
        <v>50000000</v>
      </c>
      <c r="F30" s="242">
        <v>15000000</v>
      </c>
      <c r="G30" s="226" t="s">
        <v>972</v>
      </c>
      <c r="H30" s="201" t="s">
        <v>724</v>
      </c>
      <c r="I30" s="161"/>
    </row>
    <row r="31" spans="1:9" ht="12.75">
      <c r="A31" s="201">
        <v>25</v>
      </c>
      <c r="B31" s="206" t="s">
        <v>973</v>
      </c>
      <c r="C31" s="199" t="s">
        <v>267</v>
      </c>
      <c r="D31" s="205" t="s">
        <v>453</v>
      </c>
      <c r="E31" s="242">
        <v>30000000</v>
      </c>
      <c r="F31" s="242">
        <v>14700000</v>
      </c>
      <c r="G31" s="226">
        <v>62886</v>
      </c>
      <c r="H31" s="202" t="s">
        <v>130</v>
      </c>
      <c r="I31" s="161"/>
    </row>
    <row r="32" spans="1:9" ht="12.75">
      <c r="A32" s="201">
        <v>26</v>
      </c>
      <c r="B32" s="207" t="s">
        <v>974</v>
      </c>
      <c r="C32" s="199" t="s">
        <v>105</v>
      </c>
      <c r="D32" s="208" t="s">
        <v>458</v>
      </c>
      <c r="E32" s="225">
        <v>600000000</v>
      </c>
      <c r="F32" s="225">
        <v>600000000</v>
      </c>
      <c r="G32" s="226">
        <v>62894</v>
      </c>
      <c r="H32" s="227" t="s">
        <v>1052</v>
      </c>
      <c r="I32" s="161"/>
    </row>
    <row r="33" spans="1:9" ht="13.5" thickBot="1">
      <c r="A33" s="813" t="s">
        <v>39</v>
      </c>
      <c r="B33" s="813"/>
      <c r="C33" s="813"/>
      <c r="D33" s="813"/>
      <c r="E33" s="210">
        <f>SUM(E6:E32)</f>
        <v>17841437000</v>
      </c>
      <c r="F33" s="210">
        <f>SUM(F6:F32)</f>
        <v>12127343000</v>
      </c>
      <c r="G33" s="65"/>
      <c r="H33" s="65"/>
      <c r="I33" s="209"/>
    </row>
    <row r="34" spans="1:9" ht="13.5" thickTop="1">
      <c r="A34" s="219"/>
      <c r="B34" s="219"/>
      <c r="C34" s="219"/>
      <c r="D34" s="219"/>
      <c r="E34" s="220"/>
      <c r="F34" s="220"/>
      <c r="G34" s="93"/>
      <c r="H34" s="93"/>
      <c r="I34" s="161"/>
    </row>
    <row r="35" ht="12.75">
      <c r="B35" s="119" t="s">
        <v>640</v>
      </c>
    </row>
    <row r="36" ht="12.75">
      <c r="B36" s="119" t="s">
        <v>976</v>
      </c>
    </row>
    <row r="37" ht="12.75">
      <c r="B37" s="119"/>
    </row>
    <row r="38" ht="12.75">
      <c r="B38" s="119"/>
    </row>
    <row r="39" spans="1:8" ht="13.5" thickBot="1">
      <c r="A39" s="236" t="s">
        <v>258</v>
      </c>
      <c r="B39" s="236" t="s">
        <v>259</v>
      </c>
      <c r="C39" s="236" t="s">
        <v>441</v>
      </c>
      <c r="D39" s="236" t="s">
        <v>508</v>
      </c>
      <c r="E39" s="236" t="s">
        <v>977</v>
      </c>
      <c r="F39" s="236" t="s">
        <v>262</v>
      </c>
      <c r="G39" s="236" t="s">
        <v>442</v>
      </c>
      <c r="H39" s="236" t="s">
        <v>263</v>
      </c>
    </row>
    <row r="40" spans="1:8" ht="12.75">
      <c r="A40" s="98">
        <v>1</v>
      </c>
      <c r="B40" s="84" t="s">
        <v>608</v>
      </c>
      <c r="C40" s="212" t="s">
        <v>621</v>
      </c>
      <c r="D40" s="84" t="s">
        <v>453</v>
      </c>
      <c r="E40" s="84">
        <v>322000</v>
      </c>
      <c r="F40" s="213">
        <f>E40*100</f>
        <v>32200000</v>
      </c>
      <c r="G40" s="214">
        <v>62184</v>
      </c>
      <c r="H40" s="84" t="s">
        <v>9</v>
      </c>
    </row>
    <row r="41" spans="1:8" ht="12.75">
      <c r="A41" s="98">
        <v>2</v>
      </c>
      <c r="B41" s="84" t="s">
        <v>739</v>
      </c>
      <c r="C41" s="212" t="s">
        <v>978</v>
      </c>
      <c r="D41" s="84" t="s">
        <v>453</v>
      </c>
      <c r="E41" s="84">
        <v>420700</v>
      </c>
      <c r="F41" s="213">
        <f aca="true" t="shared" si="0" ref="F41:F59">E41*100</f>
        <v>42070000</v>
      </c>
      <c r="G41" s="214">
        <v>62608</v>
      </c>
      <c r="H41" s="84" t="s">
        <v>595</v>
      </c>
    </row>
    <row r="42" spans="1:8" ht="12.75">
      <c r="A42" s="98">
        <v>3</v>
      </c>
      <c r="B42" s="84" t="s">
        <v>576</v>
      </c>
      <c r="C42" s="212" t="s">
        <v>648</v>
      </c>
      <c r="D42" s="84" t="s">
        <v>453</v>
      </c>
      <c r="E42" s="84">
        <v>924000</v>
      </c>
      <c r="F42" s="213">
        <f t="shared" si="0"/>
        <v>92400000</v>
      </c>
      <c r="G42" s="214">
        <v>62612</v>
      </c>
      <c r="H42" s="84" t="s">
        <v>979</v>
      </c>
    </row>
    <row r="43" spans="1:8" ht="12.75">
      <c r="A43" s="98">
        <v>4</v>
      </c>
      <c r="B43" s="84" t="s">
        <v>575</v>
      </c>
      <c r="C43" s="212" t="s">
        <v>695</v>
      </c>
      <c r="D43" s="84" t="s">
        <v>453</v>
      </c>
      <c r="E43" s="84">
        <v>515200</v>
      </c>
      <c r="F43" s="213">
        <f t="shared" si="0"/>
        <v>51520000</v>
      </c>
      <c r="G43" s="214">
        <v>62639</v>
      </c>
      <c r="H43" s="84" t="s">
        <v>130</v>
      </c>
    </row>
    <row r="44" spans="1:8" ht="12.75">
      <c r="A44" s="98">
        <v>5</v>
      </c>
      <c r="B44" s="84" t="s">
        <v>791</v>
      </c>
      <c r="C44" s="212" t="s">
        <v>621</v>
      </c>
      <c r="D44" s="84" t="s">
        <v>453</v>
      </c>
      <c r="E44" s="84">
        <v>918750</v>
      </c>
      <c r="F44" s="213">
        <f t="shared" si="0"/>
        <v>91875000</v>
      </c>
      <c r="G44" s="214">
        <v>62648</v>
      </c>
      <c r="H44" s="84" t="s">
        <v>595</v>
      </c>
    </row>
    <row r="45" spans="1:8" ht="12.75">
      <c r="A45" s="98">
        <v>6</v>
      </c>
      <c r="B45" s="84" t="s">
        <v>925</v>
      </c>
      <c r="C45" s="212" t="s">
        <v>980</v>
      </c>
      <c r="D45" s="84" t="s">
        <v>453</v>
      </c>
      <c r="E45" s="84">
        <v>214326</v>
      </c>
      <c r="F45" s="213">
        <f t="shared" si="0"/>
        <v>21432600</v>
      </c>
      <c r="G45" s="214">
        <v>62703</v>
      </c>
      <c r="H45" s="84" t="s">
        <v>676</v>
      </c>
    </row>
    <row r="46" spans="1:8" ht="12.75">
      <c r="A46" s="98">
        <v>7</v>
      </c>
      <c r="B46" s="84" t="s">
        <v>853</v>
      </c>
      <c r="C46" s="212" t="s">
        <v>621</v>
      </c>
      <c r="D46" s="84" t="s">
        <v>453</v>
      </c>
      <c r="E46" s="84">
        <v>300000</v>
      </c>
      <c r="F46" s="213">
        <f t="shared" si="0"/>
        <v>30000000</v>
      </c>
      <c r="G46" s="214">
        <v>62707</v>
      </c>
      <c r="H46" s="84" t="s">
        <v>595</v>
      </c>
    </row>
    <row r="47" spans="1:8" ht="12.75">
      <c r="A47" s="98">
        <v>8</v>
      </c>
      <c r="B47" s="84" t="s">
        <v>981</v>
      </c>
      <c r="C47" s="212" t="s">
        <v>633</v>
      </c>
      <c r="D47" s="84" t="s">
        <v>453</v>
      </c>
      <c r="E47" s="84">
        <v>1000000</v>
      </c>
      <c r="F47" s="213">
        <f t="shared" si="0"/>
        <v>100000000</v>
      </c>
      <c r="G47" s="214">
        <v>62749</v>
      </c>
      <c r="H47" s="84" t="s">
        <v>979</v>
      </c>
    </row>
    <row r="48" spans="1:8" ht="12.75">
      <c r="A48" s="98">
        <v>9</v>
      </c>
      <c r="B48" s="84" t="s">
        <v>604</v>
      </c>
      <c r="C48" s="212" t="s">
        <v>621</v>
      </c>
      <c r="D48" s="84" t="s">
        <v>453</v>
      </c>
      <c r="E48" s="84">
        <v>1122000</v>
      </c>
      <c r="F48" s="213">
        <f t="shared" si="0"/>
        <v>112200000</v>
      </c>
      <c r="G48" s="214">
        <v>62751</v>
      </c>
      <c r="H48" s="84" t="s">
        <v>982</v>
      </c>
    </row>
    <row r="49" spans="1:8" ht="12.75">
      <c r="A49" s="98">
        <v>10</v>
      </c>
      <c r="B49" s="84" t="s">
        <v>754</v>
      </c>
      <c r="C49" s="212" t="s">
        <v>983</v>
      </c>
      <c r="D49" s="84" t="s">
        <v>446</v>
      </c>
      <c r="E49" s="84">
        <v>1147784</v>
      </c>
      <c r="F49" s="213">
        <f t="shared" si="0"/>
        <v>114778400</v>
      </c>
      <c r="G49" s="214">
        <v>62751</v>
      </c>
      <c r="H49" s="84" t="s">
        <v>724</v>
      </c>
    </row>
    <row r="50" spans="1:8" ht="12.75">
      <c r="A50" s="98">
        <v>11</v>
      </c>
      <c r="B50" s="84" t="s">
        <v>984</v>
      </c>
      <c r="C50" s="212" t="s">
        <v>985</v>
      </c>
      <c r="D50" s="84" t="s">
        <v>986</v>
      </c>
      <c r="E50" s="84">
        <v>2236650</v>
      </c>
      <c r="F50" s="213">
        <f t="shared" si="0"/>
        <v>223665000</v>
      </c>
      <c r="G50" s="214">
        <v>62752</v>
      </c>
      <c r="H50" s="84" t="s">
        <v>724</v>
      </c>
    </row>
    <row r="51" spans="1:8" ht="12.75">
      <c r="A51" s="98">
        <v>12</v>
      </c>
      <c r="B51" s="84" t="s">
        <v>605</v>
      </c>
      <c r="C51" s="212" t="s">
        <v>635</v>
      </c>
      <c r="D51" s="84" t="s">
        <v>453</v>
      </c>
      <c r="E51" s="84">
        <v>172000</v>
      </c>
      <c r="F51" s="213">
        <f t="shared" si="0"/>
        <v>17200000</v>
      </c>
      <c r="G51" s="214">
        <v>62775</v>
      </c>
      <c r="H51" s="84" t="s">
        <v>987</v>
      </c>
    </row>
    <row r="52" spans="1:8" ht="12.75">
      <c r="A52" s="98">
        <v>13</v>
      </c>
      <c r="B52" s="84" t="s">
        <v>883</v>
      </c>
      <c r="C52" s="212" t="s">
        <v>635</v>
      </c>
      <c r="D52" s="84" t="s">
        <v>453</v>
      </c>
      <c r="E52" s="84">
        <v>300000</v>
      </c>
      <c r="F52" s="213">
        <f t="shared" si="0"/>
        <v>30000000</v>
      </c>
      <c r="G52" s="214">
        <v>62775</v>
      </c>
      <c r="H52" s="84" t="s">
        <v>987</v>
      </c>
    </row>
    <row r="53" spans="1:8" ht="12.75">
      <c r="A53" s="98">
        <v>14</v>
      </c>
      <c r="B53" s="84" t="s">
        <v>988</v>
      </c>
      <c r="C53" s="212" t="s">
        <v>989</v>
      </c>
      <c r="D53" s="84" t="s">
        <v>446</v>
      </c>
      <c r="E53" s="84">
        <v>1348951</v>
      </c>
      <c r="F53" s="213">
        <f t="shared" si="0"/>
        <v>134895100</v>
      </c>
      <c r="G53" s="214">
        <v>62779</v>
      </c>
      <c r="H53" s="84" t="s">
        <v>990</v>
      </c>
    </row>
    <row r="54" spans="1:8" ht="12.75">
      <c r="A54" s="98">
        <v>15</v>
      </c>
      <c r="B54" s="84" t="s">
        <v>991</v>
      </c>
      <c r="C54" s="212" t="s">
        <v>992</v>
      </c>
      <c r="D54" s="84" t="s">
        <v>887</v>
      </c>
      <c r="E54" s="84">
        <v>900000</v>
      </c>
      <c r="F54" s="213">
        <f t="shared" si="0"/>
        <v>90000000</v>
      </c>
      <c r="G54" s="214" t="s">
        <v>993</v>
      </c>
      <c r="H54" s="84" t="s">
        <v>595</v>
      </c>
    </row>
    <row r="55" spans="1:8" ht="12.75">
      <c r="A55" s="98">
        <v>16</v>
      </c>
      <c r="B55" s="84" t="s">
        <v>994</v>
      </c>
      <c r="C55" s="212" t="s">
        <v>629</v>
      </c>
      <c r="D55" s="84" t="s">
        <v>446</v>
      </c>
      <c r="E55" s="84">
        <v>1512000</v>
      </c>
      <c r="F55" s="213">
        <f t="shared" si="0"/>
        <v>151200000</v>
      </c>
      <c r="G55" s="214">
        <v>62795</v>
      </c>
      <c r="H55" s="84" t="s">
        <v>987</v>
      </c>
    </row>
    <row r="56" spans="1:8" ht="12.75">
      <c r="A56" s="98">
        <v>17</v>
      </c>
      <c r="B56" s="84" t="s">
        <v>933</v>
      </c>
      <c r="C56" s="212" t="s">
        <v>621</v>
      </c>
      <c r="D56" s="84" t="s">
        <v>453</v>
      </c>
      <c r="E56" s="84">
        <v>275000</v>
      </c>
      <c r="F56" s="213">
        <f t="shared" si="0"/>
        <v>27500000</v>
      </c>
      <c r="G56" s="214">
        <v>62797</v>
      </c>
      <c r="H56" s="84" t="s">
        <v>982</v>
      </c>
    </row>
    <row r="57" spans="1:8" ht="12.75">
      <c r="A57" s="98">
        <v>18</v>
      </c>
      <c r="B57" s="84" t="s">
        <v>995</v>
      </c>
      <c r="C57" s="212" t="s">
        <v>648</v>
      </c>
      <c r="D57" s="84" t="s">
        <v>986</v>
      </c>
      <c r="E57" s="84">
        <v>7013606</v>
      </c>
      <c r="F57" s="213">
        <f t="shared" si="0"/>
        <v>701360600</v>
      </c>
      <c r="G57" s="214">
        <v>62831</v>
      </c>
      <c r="H57" s="84" t="s">
        <v>130</v>
      </c>
    </row>
    <row r="58" spans="1:8" ht="12.75">
      <c r="A58" s="98">
        <v>19</v>
      </c>
      <c r="B58" s="204" t="s">
        <v>837</v>
      </c>
      <c r="C58" s="215" t="s">
        <v>635</v>
      </c>
      <c r="D58" s="84" t="s">
        <v>453</v>
      </c>
      <c r="E58" s="228">
        <v>1418447</v>
      </c>
      <c r="F58" s="213">
        <f t="shared" si="0"/>
        <v>141844700</v>
      </c>
      <c r="G58" s="214">
        <v>62865</v>
      </c>
      <c r="H58" s="199" t="s">
        <v>130</v>
      </c>
    </row>
    <row r="59" spans="1:8" ht="12.75">
      <c r="A59" s="98">
        <v>20</v>
      </c>
      <c r="B59" s="84" t="s">
        <v>996</v>
      </c>
      <c r="C59" s="215" t="s">
        <v>633</v>
      </c>
      <c r="D59" s="84" t="s">
        <v>453</v>
      </c>
      <c r="E59" s="84">
        <v>200000</v>
      </c>
      <c r="F59" s="213">
        <f t="shared" si="0"/>
        <v>20000000</v>
      </c>
      <c r="G59" s="214">
        <v>62872</v>
      </c>
      <c r="H59" s="84" t="s">
        <v>130</v>
      </c>
    </row>
    <row r="60" spans="1:8" ht="12.75">
      <c r="A60" s="98">
        <v>21</v>
      </c>
      <c r="B60" s="88" t="s">
        <v>997</v>
      </c>
      <c r="C60" s="212" t="s">
        <v>695</v>
      </c>
      <c r="D60" s="84" t="s">
        <v>446</v>
      </c>
      <c r="E60" s="88">
        <v>540000</v>
      </c>
      <c r="F60" s="213">
        <f>E60*100</f>
        <v>54000000</v>
      </c>
      <c r="G60" s="214">
        <v>62884</v>
      </c>
      <c r="H60" s="84" t="s">
        <v>987</v>
      </c>
    </row>
    <row r="61" spans="1:8" ht="12.75">
      <c r="A61" s="98">
        <v>22</v>
      </c>
      <c r="B61" s="84" t="s">
        <v>675</v>
      </c>
      <c r="C61" s="216">
        <v>0.8354166666666667</v>
      </c>
      <c r="D61" s="84" t="s">
        <v>453</v>
      </c>
      <c r="E61" s="84">
        <v>278504.4</v>
      </c>
      <c r="F61" s="225">
        <f>E61*100</f>
        <v>27850440.000000004</v>
      </c>
      <c r="G61" s="214">
        <v>62896</v>
      </c>
      <c r="H61" s="84" t="s">
        <v>676</v>
      </c>
    </row>
    <row r="62" spans="1:8" ht="13.5" thickBot="1">
      <c r="A62" s="814" t="s">
        <v>39</v>
      </c>
      <c r="B62" s="814"/>
      <c r="C62" s="814"/>
      <c r="D62" s="814"/>
      <c r="E62" s="814"/>
      <c r="F62" s="217">
        <f>SUM(F40:F61)</f>
        <v>2307991840</v>
      </c>
      <c r="G62" s="218"/>
      <c r="H62" s="218"/>
    </row>
    <row r="63" spans="1:8" ht="13.5" thickTop="1">
      <c r="A63" s="85"/>
      <c r="B63" s="85"/>
      <c r="C63" s="85"/>
      <c r="D63" s="85"/>
      <c r="E63" s="85"/>
      <c r="F63" s="85"/>
      <c r="G63" s="85"/>
      <c r="H63" s="85"/>
    </row>
    <row r="64" ht="12.75">
      <c r="B64" s="119" t="s">
        <v>750</v>
      </c>
    </row>
    <row r="65" ht="12.75">
      <c r="B65" s="119" t="s">
        <v>976</v>
      </c>
    </row>
    <row r="67" spans="1:7" ht="12.75">
      <c r="A67" s="815" t="s">
        <v>700</v>
      </c>
      <c r="B67" s="815" t="s">
        <v>701</v>
      </c>
      <c r="C67" s="815" t="s">
        <v>899</v>
      </c>
      <c r="D67" s="815"/>
      <c r="E67" s="815" t="s">
        <v>36</v>
      </c>
      <c r="F67" s="815" t="s">
        <v>262</v>
      </c>
      <c r="G67" s="815" t="s">
        <v>751</v>
      </c>
    </row>
    <row r="68" spans="1:7" ht="13.5" thickBot="1">
      <c r="A68" s="816"/>
      <c r="B68" s="816"/>
      <c r="C68" s="237" t="s">
        <v>900</v>
      </c>
      <c r="D68" s="237" t="s">
        <v>901</v>
      </c>
      <c r="E68" s="816"/>
      <c r="F68" s="816"/>
      <c r="G68" s="816"/>
    </row>
    <row r="69" spans="1:7" ht="12.75">
      <c r="A69" s="230">
        <v>1</v>
      </c>
      <c r="B69" s="230" t="s">
        <v>632</v>
      </c>
      <c r="C69" s="229">
        <v>3229117</v>
      </c>
      <c r="D69" s="229">
        <v>3701063</v>
      </c>
      <c r="E69" s="229">
        <f>(D69-C69)+1</f>
        <v>471947</v>
      </c>
      <c r="F69" s="221">
        <f aca="true" t="shared" si="1" ref="F69:F132">E69*100</f>
        <v>47194700</v>
      </c>
      <c r="G69" s="231">
        <v>62552</v>
      </c>
    </row>
    <row r="70" spans="1:7" ht="12.75">
      <c r="A70" s="230">
        <v>2</v>
      </c>
      <c r="B70" s="230" t="s">
        <v>885</v>
      </c>
      <c r="C70" s="229">
        <v>3150001</v>
      </c>
      <c r="D70" s="229">
        <v>3603600</v>
      </c>
      <c r="E70" s="229">
        <f aca="true" t="shared" si="2" ref="E70:E118">D70-C70+1</f>
        <v>453600</v>
      </c>
      <c r="F70" s="221">
        <f t="shared" si="1"/>
        <v>45360000</v>
      </c>
      <c r="G70" s="231">
        <v>62556</v>
      </c>
    </row>
    <row r="71" spans="1:7" ht="12.75">
      <c r="A71" s="230">
        <v>3</v>
      </c>
      <c r="B71" s="230" t="s">
        <v>995</v>
      </c>
      <c r="C71" s="229">
        <v>16940812</v>
      </c>
      <c r="D71" s="229">
        <v>19483048</v>
      </c>
      <c r="E71" s="229">
        <f t="shared" si="2"/>
        <v>2542237</v>
      </c>
      <c r="F71" s="221">
        <f t="shared" si="1"/>
        <v>254223700</v>
      </c>
      <c r="G71" s="231">
        <v>62557</v>
      </c>
    </row>
    <row r="72" spans="1:7" ht="12.75">
      <c r="A72" s="230">
        <v>4</v>
      </c>
      <c r="B72" s="230" t="s">
        <v>647</v>
      </c>
      <c r="C72" s="229">
        <v>20150001</v>
      </c>
      <c r="D72" s="229">
        <v>22366500</v>
      </c>
      <c r="E72" s="229">
        <f t="shared" si="2"/>
        <v>2216500</v>
      </c>
      <c r="F72" s="221">
        <f t="shared" si="1"/>
        <v>221650000</v>
      </c>
      <c r="G72" s="231">
        <v>62566</v>
      </c>
    </row>
    <row r="73" spans="1:7" ht="12.75">
      <c r="A73" s="230">
        <v>5</v>
      </c>
      <c r="B73" s="230" t="s">
        <v>605</v>
      </c>
      <c r="C73" s="229">
        <v>220001</v>
      </c>
      <c r="D73" s="229">
        <v>264000</v>
      </c>
      <c r="E73" s="229">
        <f t="shared" si="2"/>
        <v>44000</v>
      </c>
      <c r="F73" s="221">
        <f t="shared" si="1"/>
        <v>4400000</v>
      </c>
      <c r="G73" s="231">
        <v>62571</v>
      </c>
    </row>
    <row r="74" spans="1:7" ht="12.75">
      <c r="A74" s="230">
        <v>6</v>
      </c>
      <c r="B74" s="230" t="s">
        <v>893</v>
      </c>
      <c r="C74" s="229">
        <v>2625001</v>
      </c>
      <c r="D74" s="229">
        <v>2977720</v>
      </c>
      <c r="E74" s="229">
        <f t="shared" si="2"/>
        <v>352720</v>
      </c>
      <c r="F74" s="221">
        <f t="shared" si="1"/>
        <v>35272000</v>
      </c>
      <c r="G74" s="231">
        <v>62583</v>
      </c>
    </row>
    <row r="75" spans="1:7" ht="12.75">
      <c r="A75" s="230">
        <v>7</v>
      </c>
      <c r="B75" s="230" t="s">
        <v>903</v>
      </c>
      <c r="C75" s="229">
        <v>2500001</v>
      </c>
      <c r="D75" s="229">
        <v>2700000</v>
      </c>
      <c r="E75" s="229">
        <f t="shared" si="2"/>
        <v>200000</v>
      </c>
      <c r="F75" s="221">
        <f t="shared" si="1"/>
        <v>20000000</v>
      </c>
      <c r="G75" s="231" t="s">
        <v>998</v>
      </c>
    </row>
    <row r="76" spans="1:7" ht="12.75">
      <c r="A76" s="230">
        <v>8</v>
      </c>
      <c r="B76" s="230" t="s">
        <v>999</v>
      </c>
      <c r="C76" s="229">
        <v>1000001</v>
      </c>
      <c r="D76" s="229">
        <v>1150000</v>
      </c>
      <c r="E76" s="229">
        <f t="shared" si="2"/>
        <v>150000</v>
      </c>
      <c r="F76" s="221">
        <f t="shared" si="1"/>
        <v>15000000</v>
      </c>
      <c r="G76" s="231">
        <v>62584</v>
      </c>
    </row>
    <row r="77" spans="1:7" ht="12.75">
      <c r="A77" s="230">
        <v>9</v>
      </c>
      <c r="B77" s="230" t="s">
        <v>763</v>
      </c>
      <c r="C77" s="229">
        <v>5082412</v>
      </c>
      <c r="D77" s="229">
        <v>7839764</v>
      </c>
      <c r="E77" s="229">
        <f t="shared" si="2"/>
        <v>2757353</v>
      </c>
      <c r="F77" s="221">
        <f t="shared" si="1"/>
        <v>275735300</v>
      </c>
      <c r="G77" s="231">
        <v>62600</v>
      </c>
    </row>
    <row r="78" spans="1:7" ht="12.75">
      <c r="A78" s="230">
        <v>10</v>
      </c>
      <c r="B78" s="230" t="s">
        <v>1000</v>
      </c>
      <c r="C78" s="229">
        <v>2583652</v>
      </c>
      <c r="D78" s="229">
        <v>3100381</v>
      </c>
      <c r="E78" s="229">
        <f t="shared" si="2"/>
        <v>516730</v>
      </c>
      <c r="F78" s="221">
        <f t="shared" si="1"/>
        <v>51673000</v>
      </c>
      <c r="G78" s="231">
        <v>62608</v>
      </c>
    </row>
    <row r="79" spans="1:7" ht="12.75">
      <c r="A79" s="230">
        <v>11</v>
      </c>
      <c r="B79" s="230" t="s">
        <v>1001</v>
      </c>
      <c r="C79" s="229">
        <v>6375001</v>
      </c>
      <c r="D79" s="229">
        <v>10837500</v>
      </c>
      <c r="E79" s="229">
        <f t="shared" si="2"/>
        <v>4462500</v>
      </c>
      <c r="F79" s="221">
        <f t="shared" si="1"/>
        <v>446250000</v>
      </c>
      <c r="G79" s="231">
        <v>62604</v>
      </c>
    </row>
    <row r="80" spans="1:7" ht="12.75">
      <c r="A80" s="230">
        <v>12</v>
      </c>
      <c r="B80" s="230" t="s">
        <v>910</v>
      </c>
      <c r="C80" s="229">
        <v>2205001</v>
      </c>
      <c r="D80" s="229">
        <v>2425500</v>
      </c>
      <c r="E80" s="229">
        <f t="shared" si="2"/>
        <v>220500</v>
      </c>
      <c r="F80" s="221">
        <f t="shared" si="1"/>
        <v>22050000</v>
      </c>
      <c r="G80" s="231">
        <v>62611</v>
      </c>
    </row>
    <row r="81" spans="1:7" ht="12.75">
      <c r="A81" s="230">
        <v>13</v>
      </c>
      <c r="B81" s="230" t="s">
        <v>1002</v>
      </c>
      <c r="C81" s="229">
        <v>2500001</v>
      </c>
      <c r="D81" s="229">
        <v>2653409</v>
      </c>
      <c r="E81" s="229">
        <f t="shared" si="2"/>
        <v>153409</v>
      </c>
      <c r="F81" s="221">
        <f t="shared" si="1"/>
        <v>15340900</v>
      </c>
      <c r="G81" s="231">
        <v>62610</v>
      </c>
    </row>
    <row r="82" spans="1:7" ht="12.75">
      <c r="A82" s="230">
        <v>14</v>
      </c>
      <c r="B82" s="230" t="s">
        <v>1003</v>
      </c>
      <c r="C82" s="229">
        <v>2356424</v>
      </c>
      <c r="D82" s="229">
        <v>2709887</v>
      </c>
      <c r="E82" s="229">
        <f t="shared" si="2"/>
        <v>353464</v>
      </c>
      <c r="F82" s="221">
        <f t="shared" si="1"/>
        <v>35346400</v>
      </c>
      <c r="G82" s="231">
        <v>62621</v>
      </c>
    </row>
    <row r="83" spans="1:7" ht="12.75">
      <c r="A83" s="230">
        <v>15</v>
      </c>
      <c r="B83" s="230" t="s">
        <v>806</v>
      </c>
      <c r="C83" s="229">
        <v>2000001</v>
      </c>
      <c r="D83" s="229">
        <v>2300000</v>
      </c>
      <c r="E83" s="229">
        <f t="shared" si="2"/>
        <v>300000</v>
      </c>
      <c r="F83" s="221">
        <f t="shared" si="1"/>
        <v>30000000</v>
      </c>
      <c r="G83" s="231">
        <v>62679</v>
      </c>
    </row>
    <row r="84" spans="1:7" ht="12.75">
      <c r="A84" s="230">
        <v>16</v>
      </c>
      <c r="B84" s="230" t="s">
        <v>1004</v>
      </c>
      <c r="C84" s="229">
        <v>300001</v>
      </c>
      <c r="D84" s="229">
        <v>345000</v>
      </c>
      <c r="E84" s="229">
        <f t="shared" si="2"/>
        <v>45000</v>
      </c>
      <c r="F84" s="221">
        <f t="shared" si="1"/>
        <v>4500000</v>
      </c>
      <c r="G84" s="231">
        <v>62679</v>
      </c>
    </row>
    <row r="85" spans="1:7" ht="12.75">
      <c r="A85" s="230">
        <v>17</v>
      </c>
      <c r="B85" s="230" t="s">
        <v>833</v>
      </c>
      <c r="C85" s="229">
        <v>1200001</v>
      </c>
      <c r="D85" s="229">
        <v>1272000</v>
      </c>
      <c r="E85" s="229">
        <f t="shared" si="2"/>
        <v>72000</v>
      </c>
      <c r="F85" s="221">
        <f t="shared" si="1"/>
        <v>7200000</v>
      </c>
      <c r="G85" s="231">
        <v>62692</v>
      </c>
    </row>
    <row r="86" spans="1:7" ht="12.75">
      <c r="A86" s="230">
        <v>18</v>
      </c>
      <c r="B86" s="230" t="s">
        <v>659</v>
      </c>
      <c r="C86" s="229">
        <v>3200001</v>
      </c>
      <c r="D86" s="229">
        <v>3520000</v>
      </c>
      <c r="E86" s="229">
        <f t="shared" si="2"/>
        <v>320000</v>
      </c>
      <c r="F86" s="221">
        <f t="shared" si="1"/>
        <v>32000000</v>
      </c>
      <c r="G86" s="231">
        <v>62693</v>
      </c>
    </row>
    <row r="87" spans="1:7" ht="12.75">
      <c r="A87" s="230">
        <v>19</v>
      </c>
      <c r="B87" s="230" t="s">
        <v>1005</v>
      </c>
      <c r="C87" s="229">
        <v>20110651</v>
      </c>
      <c r="D87" s="229">
        <v>22120046</v>
      </c>
      <c r="E87" s="229">
        <f t="shared" si="2"/>
        <v>2009396</v>
      </c>
      <c r="F87" s="221">
        <f t="shared" si="1"/>
        <v>200939600</v>
      </c>
      <c r="G87" s="231">
        <v>62693</v>
      </c>
    </row>
    <row r="88" spans="1:7" ht="12.75">
      <c r="A88" s="230">
        <v>20</v>
      </c>
      <c r="B88" s="230" t="s">
        <v>1006</v>
      </c>
      <c r="C88" s="229">
        <v>2947144</v>
      </c>
      <c r="D88" s="229">
        <v>3389756</v>
      </c>
      <c r="E88" s="229">
        <f t="shared" si="2"/>
        <v>442613</v>
      </c>
      <c r="F88" s="221">
        <f t="shared" si="1"/>
        <v>44261300</v>
      </c>
      <c r="G88" s="231">
        <v>62698</v>
      </c>
    </row>
    <row r="89" spans="1:7" ht="12.75">
      <c r="A89" s="230">
        <v>21</v>
      </c>
      <c r="B89" s="230" t="s">
        <v>1007</v>
      </c>
      <c r="C89" s="229">
        <v>21018401</v>
      </c>
      <c r="D89" s="229">
        <v>23795398</v>
      </c>
      <c r="E89" s="229">
        <f t="shared" si="2"/>
        <v>2776998</v>
      </c>
      <c r="F89" s="221">
        <f t="shared" si="1"/>
        <v>277699800</v>
      </c>
      <c r="G89" s="231">
        <v>62698</v>
      </c>
    </row>
    <row r="90" spans="1:7" ht="12.75">
      <c r="A90" s="230">
        <v>22</v>
      </c>
      <c r="B90" s="230" t="s">
        <v>912</v>
      </c>
      <c r="C90" s="229">
        <v>22173852</v>
      </c>
      <c r="D90" s="229">
        <v>25496583</v>
      </c>
      <c r="E90" s="229">
        <f t="shared" si="2"/>
        <v>3322732</v>
      </c>
      <c r="F90" s="221">
        <f t="shared" si="1"/>
        <v>332273200</v>
      </c>
      <c r="G90" s="231">
        <v>62707</v>
      </c>
    </row>
    <row r="91" spans="1:7" ht="12.75">
      <c r="A91" s="230">
        <v>23</v>
      </c>
      <c r="B91" s="230" t="s">
        <v>1008</v>
      </c>
      <c r="C91" s="229">
        <v>1683559</v>
      </c>
      <c r="D91" s="229">
        <v>1853774</v>
      </c>
      <c r="E91" s="229">
        <f t="shared" si="2"/>
        <v>170216</v>
      </c>
      <c r="F91" s="221">
        <f t="shared" si="1"/>
        <v>17021600</v>
      </c>
      <c r="G91" s="231">
        <v>62708</v>
      </c>
    </row>
    <row r="92" spans="1:7" ht="12.75">
      <c r="A92" s="230">
        <v>24</v>
      </c>
      <c r="B92" s="230" t="s">
        <v>1009</v>
      </c>
      <c r="C92" s="229">
        <v>1939509</v>
      </c>
      <c r="D92" s="229">
        <v>2637731</v>
      </c>
      <c r="E92" s="229">
        <f t="shared" si="2"/>
        <v>698223</v>
      </c>
      <c r="F92" s="221">
        <f t="shared" si="1"/>
        <v>69822300</v>
      </c>
      <c r="G92" s="231">
        <v>62715</v>
      </c>
    </row>
    <row r="93" spans="1:7" ht="12.75">
      <c r="A93" s="230">
        <v>25</v>
      </c>
      <c r="B93" s="230" t="s">
        <v>1010</v>
      </c>
      <c r="C93" s="229">
        <v>7009861</v>
      </c>
      <c r="D93" s="229">
        <v>7705840</v>
      </c>
      <c r="E93" s="229">
        <f t="shared" si="2"/>
        <v>695980</v>
      </c>
      <c r="F93" s="221">
        <f t="shared" si="1"/>
        <v>69598000</v>
      </c>
      <c r="G93" s="231">
        <v>62717</v>
      </c>
    </row>
    <row r="94" spans="1:7" ht="12.75">
      <c r="A94" s="230">
        <v>26</v>
      </c>
      <c r="B94" s="230" t="s">
        <v>604</v>
      </c>
      <c r="C94" s="229">
        <v>3740001</v>
      </c>
      <c r="D94" s="229">
        <v>4488000</v>
      </c>
      <c r="E94" s="229">
        <f t="shared" si="2"/>
        <v>748000</v>
      </c>
      <c r="F94" s="221">
        <f t="shared" si="1"/>
        <v>74800000</v>
      </c>
      <c r="G94" s="231">
        <v>62729</v>
      </c>
    </row>
    <row r="95" spans="1:7" ht="12.75">
      <c r="A95" s="230">
        <v>27</v>
      </c>
      <c r="B95" s="230" t="s">
        <v>1011</v>
      </c>
      <c r="C95" s="229">
        <v>4237831</v>
      </c>
      <c r="D95" s="229">
        <v>5212485</v>
      </c>
      <c r="E95" s="229">
        <f t="shared" si="2"/>
        <v>974655</v>
      </c>
      <c r="F95" s="221">
        <f t="shared" si="1"/>
        <v>97465500</v>
      </c>
      <c r="G95" s="231">
        <v>62735</v>
      </c>
    </row>
    <row r="96" spans="1:7" ht="12.75">
      <c r="A96" s="230">
        <v>28</v>
      </c>
      <c r="B96" s="230" t="s">
        <v>1012</v>
      </c>
      <c r="C96" s="229">
        <v>8420631</v>
      </c>
      <c r="D96" s="229">
        <v>9346899</v>
      </c>
      <c r="E96" s="229">
        <f t="shared" si="2"/>
        <v>926269</v>
      </c>
      <c r="F96" s="221">
        <f t="shared" si="1"/>
        <v>92626900</v>
      </c>
      <c r="G96" s="231">
        <v>62739</v>
      </c>
    </row>
    <row r="97" spans="1:7" ht="12.75">
      <c r="A97" s="230">
        <v>29</v>
      </c>
      <c r="B97" s="230" t="s">
        <v>1013</v>
      </c>
      <c r="C97" s="229">
        <v>41418180</v>
      </c>
      <c r="D97" s="229">
        <v>50115997</v>
      </c>
      <c r="E97" s="229">
        <f t="shared" si="2"/>
        <v>8697818</v>
      </c>
      <c r="F97" s="221">
        <f t="shared" si="1"/>
        <v>869781800</v>
      </c>
      <c r="G97" s="231">
        <v>62739</v>
      </c>
    </row>
    <row r="98" spans="1:7" ht="12.75">
      <c r="A98" s="230">
        <v>30</v>
      </c>
      <c r="B98" s="230" t="s">
        <v>838</v>
      </c>
      <c r="C98" s="229">
        <v>2407441</v>
      </c>
      <c r="D98" s="229">
        <v>2835804</v>
      </c>
      <c r="E98" s="229">
        <f t="shared" si="2"/>
        <v>428364</v>
      </c>
      <c r="F98" s="221">
        <f t="shared" si="1"/>
        <v>42836400</v>
      </c>
      <c r="G98" s="231">
        <v>62742</v>
      </c>
    </row>
    <row r="99" spans="1:7" ht="12.75">
      <c r="A99" s="230">
        <v>31</v>
      </c>
      <c r="B99" s="230" t="s">
        <v>606</v>
      </c>
      <c r="C99" s="229">
        <v>7400001</v>
      </c>
      <c r="D99" s="229">
        <v>7918000</v>
      </c>
      <c r="E99" s="229">
        <f t="shared" si="2"/>
        <v>518000</v>
      </c>
      <c r="F99" s="221">
        <f t="shared" si="1"/>
        <v>51800000</v>
      </c>
      <c r="G99" s="231">
        <v>62743</v>
      </c>
    </row>
    <row r="100" spans="1:7" ht="12.75">
      <c r="A100" s="817">
        <v>32</v>
      </c>
      <c r="B100" s="817" t="s">
        <v>883</v>
      </c>
      <c r="C100" s="229">
        <v>573141</v>
      </c>
      <c r="D100" s="229">
        <v>575000</v>
      </c>
      <c r="E100" s="229">
        <f t="shared" si="2"/>
        <v>1860</v>
      </c>
      <c r="F100" s="221">
        <f t="shared" si="1"/>
        <v>186000</v>
      </c>
      <c r="G100" s="818">
        <v>62749</v>
      </c>
    </row>
    <row r="101" spans="1:7" ht="12.75">
      <c r="A101" s="817"/>
      <c r="B101" s="817"/>
      <c r="C101" s="229">
        <v>1000001</v>
      </c>
      <c r="D101" s="229">
        <v>1200000</v>
      </c>
      <c r="E101" s="229">
        <f t="shared" si="2"/>
        <v>200000</v>
      </c>
      <c r="F101" s="221">
        <f t="shared" si="1"/>
        <v>20000000</v>
      </c>
      <c r="G101" s="818"/>
    </row>
    <row r="102" spans="1:7" ht="12.75">
      <c r="A102" s="230">
        <f>A100+1</f>
        <v>33</v>
      </c>
      <c r="B102" s="230" t="s">
        <v>731</v>
      </c>
      <c r="C102" s="229">
        <v>41467076</v>
      </c>
      <c r="D102" s="229">
        <v>47712035</v>
      </c>
      <c r="E102" s="229">
        <f t="shared" si="2"/>
        <v>6244960</v>
      </c>
      <c r="F102" s="221">
        <f t="shared" si="1"/>
        <v>624496000</v>
      </c>
      <c r="G102" s="231">
        <v>62749</v>
      </c>
    </row>
    <row r="103" spans="1:7" ht="12.75">
      <c r="A103" s="230">
        <v>34</v>
      </c>
      <c r="B103" s="230" t="s">
        <v>778</v>
      </c>
      <c r="C103" s="229">
        <v>22713601</v>
      </c>
      <c r="D103" s="229">
        <v>27256320</v>
      </c>
      <c r="E103" s="229">
        <f t="shared" si="2"/>
        <v>4542720</v>
      </c>
      <c r="F103" s="221">
        <f t="shared" si="1"/>
        <v>454272000</v>
      </c>
      <c r="G103" s="231">
        <v>62751</v>
      </c>
    </row>
    <row r="104" spans="1:7" ht="12.75">
      <c r="A104" s="230">
        <v>35</v>
      </c>
      <c r="B104" s="230" t="s">
        <v>837</v>
      </c>
      <c r="C104" s="229">
        <v>2100964</v>
      </c>
      <c r="D104" s="229">
        <v>2836893</v>
      </c>
      <c r="E104" s="229">
        <f t="shared" si="2"/>
        <v>735930</v>
      </c>
      <c r="F104" s="221">
        <f t="shared" si="1"/>
        <v>73593000</v>
      </c>
      <c r="G104" s="231">
        <v>62753</v>
      </c>
    </row>
    <row r="105" spans="1:7" ht="12.75">
      <c r="A105" s="244">
        <v>36</v>
      </c>
      <c r="B105" s="230" t="s">
        <v>777</v>
      </c>
      <c r="C105" s="229">
        <v>30087063</v>
      </c>
      <c r="D105" s="229">
        <v>42121768</v>
      </c>
      <c r="E105" s="229">
        <f t="shared" si="2"/>
        <v>12034706</v>
      </c>
      <c r="F105" s="221">
        <f t="shared" si="1"/>
        <v>1203470600</v>
      </c>
      <c r="G105" s="231">
        <v>62753</v>
      </c>
    </row>
    <row r="106" spans="1:7" ht="12.75">
      <c r="A106" s="244">
        <v>37</v>
      </c>
      <c r="B106" s="326" t="s">
        <v>848</v>
      </c>
      <c r="C106" s="229">
        <v>6578901</v>
      </c>
      <c r="D106" s="229">
        <v>6839672</v>
      </c>
      <c r="E106" s="229">
        <f t="shared" si="2"/>
        <v>260772</v>
      </c>
      <c r="F106" s="221">
        <f t="shared" si="1"/>
        <v>26077200</v>
      </c>
      <c r="G106" s="231">
        <v>62758</v>
      </c>
    </row>
    <row r="107" spans="1:7" ht="12.75">
      <c r="A107" s="244">
        <v>38</v>
      </c>
      <c r="B107" s="230" t="s">
        <v>42</v>
      </c>
      <c r="C107" s="229">
        <v>3000001</v>
      </c>
      <c r="D107" s="229">
        <v>4500000</v>
      </c>
      <c r="E107" s="229">
        <f t="shared" si="2"/>
        <v>1500000</v>
      </c>
      <c r="F107" s="221">
        <f t="shared" si="1"/>
        <v>150000000</v>
      </c>
      <c r="G107" s="231">
        <v>62768</v>
      </c>
    </row>
    <row r="108" spans="1:7" ht="12.75">
      <c r="A108" s="244">
        <v>39</v>
      </c>
      <c r="B108" s="230" t="s">
        <v>698</v>
      </c>
      <c r="C108" s="229">
        <v>1989560</v>
      </c>
      <c r="D108" s="229">
        <v>2659689</v>
      </c>
      <c r="E108" s="229">
        <f t="shared" si="2"/>
        <v>670130</v>
      </c>
      <c r="F108" s="221">
        <f t="shared" si="1"/>
        <v>67013000</v>
      </c>
      <c r="G108" s="231">
        <v>62770</v>
      </c>
    </row>
    <row r="109" spans="1:7" ht="12.75">
      <c r="A109" s="244">
        <v>40</v>
      </c>
      <c r="B109" s="230" t="s">
        <v>682</v>
      </c>
      <c r="C109" s="229">
        <v>732001</v>
      </c>
      <c r="D109" s="229">
        <v>878400</v>
      </c>
      <c r="E109" s="229">
        <f t="shared" si="2"/>
        <v>146400</v>
      </c>
      <c r="F109" s="221">
        <f t="shared" si="1"/>
        <v>14640000</v>
      </c>
      <c r="G109" s="231">
        <v>62774</v>
      </c>
    </row>
    <row r="110" spans="1:7" ht="12.75">
      <c r="A110" s="244">
        <v>41</v>
      </c>
      <c r="B110" s="230" t="s">
        <v>828</v>
      </c>
      <c r="C110" s="229">
        <v>18274860</v>
      </c>
      <c r="D110" s="229">
        <v>24307471</v>
      </c>
      <c r="E110" s="229">
        <f t="shared" si="2"/>
        <v>6032612</v>
      </c>
      <c r="F110" s="221">
        <f t="shared" si="1"/>
        <v>603261200</v>
      </c>
      <c r="G110" s="231">
        <v>62782</v>
      </c>
    </row>
    <row r="111" spans="1:7" ht="12.75">
      <c r="A111" s="244">
        <v>42</v>
      </c>
      <c r="B111" s="230" t="s">
        <v>1014</v>
      </c>
      <c r="C111" s="229">
        <v>235751</v>
      </c>
      <c r="D111" s="229">
        <v>282900</v>
      </c>
      <c r="E111" s="229">
        <f t="shared" si="2"/>
        <v>47150</v>
      </c>
      <c r="F111" s="221">
        <f t="shared" si="1"/>
        <v>4715000</v>
      </c>
      <c r="G111" s="231">
        <v>62787</v>
      </c>
    </row>
    <row r="112" spans="1:7" ht="12.75">
      <c r="A112" s="244">
        <v>43</v>
      </c>
      <c r="B112" s="230" t="s">
        <v>783</v>
      </c>
      <c r="C112" s="229">
        <v>20416721</v>
      </c>
      <c r="D112" s="229">
        <v>22481612</v>
      </c>
      <c r="E112" s="229">
        <f t="shared" si="2"/>
        <v>2064892</v>
      </c>
      <c r="F112" s="221">
        <f t="shared" si="1"/>
        <v>206489200</v>
      </c>
      <c r="G112" s="231">
        <v>62787</v>
      </c>
    </row>
    <row r="113" spans="1:7" ht="12.75">
      <c r="A113" s="244">
        <v>44</v>
      </c>
      <c r="B113" s="230" t="s">
        <v>723</v>
      </c>
      <c r="C113" s="229">
        <v>2970001</v>
      </c>
      <c r="D113" s="229">
        <v>3415500</v>
      </c>
      <c r="E113" s="229">
        <f t="shared" si="2"/>
        <v>445500</v>
      </c>
      <c r="F113" s="221">
        <f t="shared" si="1"/>
        <v>44550000</v>
      </c>
      <c r="G113" s="231">
        <v>62787</v>
      </c>
    </row>
    <row r="114" spans="1:7" ht="12.75">
      <c r="A114" s="244">
        <v>45</v>
      </c>
      <c r="B114" s="230" t="s">
        <v>995</v>
      </c>
      <c r="C114" s="229">
        <v>19483049</v>
      </c>
      <c r="D114" s="229">
        <v>23378686</v>
      </c>
      <c r="E114" s="229">
        <f t="shared" si="2"/>
        <v>3895638</v>
      </c>
      <c r="F114" s="221">
        <f t="shared" si="1"/>
        <v>389563800</v>
      </c>
      <c r="G114" s="231">
        <v>62789</v>
      </c>
    </row>
    <row r="115" spans="1:7" ht="12.75">
      <c r="A115" s="244">
        <v>46</v>
      </c>
      <c r="B115" s="230" t="s">
        <v>1015</v>
      </c>
      <c r="C115" s="229">
        <v>7720001</v>
      </c>
      <c r="D115" s="229">
        <v>8116220</v>
      </c>
      <c r="E115" s="229">
        <f t="shared" si="2"/>
        <v>396220</v>
      </c>
      <c r="F115" s="221">
        <f t="shared" si="1"/>
        <v>39622000</v>
      </c>
      <c r="G115" s="231">
        <v>62790</v>
      </c>
    </row>
    <row r="116" spans="1:7" ht="12.75">
      <c r="A116" s="244">
        <v>47</v>
      </c>
      <c r="B116" s="230" t="s">
        <v>608</v>
      </c>
      <c r="C116" s="229">
        <v>1610001</v>
      </c>
      <c r="D116" s="229">
        <v>1851500</v>
      </c>
      <c r="E116" s="229">
        <f t="shared" si="2"/>
        <v>241500</v>
      </c>
      <c r="F116" s="221">
        <f t="shared" si="1"/>
        <v>24150000</v>
      </c>
      <c r="G116" s="231">
        <v>62790</v>
      </c>
    </row>
    <row r="117" spans="1:7" ht="12.75">
      <c r="A117" s="244">
        <v>48</v>
      </c>
      <c r="B117" s="230" t="s">
        <v>926</v>
      </c>
      <c r="C117" s="229">
        <v>18875786</v>
      </c>
      <c r="D117" s="229">
        <v>20008332</v>
      </c>
      <c r="E117" s="229">
        <f t="shared" si="2"/>
        <v>1132547</v>
      </c>
      <c r="F117" s="221">
        <f t="shared" si="1"/>
        <v>113254700</v>
      </c>
      <c r="G117" s="231">
        <v>62794</v>
      </c>
    </row>
    <row r="118" spans="1:7" ht="12.75">
      <c r="A118" s="244">
        <v>49</v>
      </c>
      <c r="B118" s="230" t="s">
        <v>906</v>
      </c>
      <c r="C118" s="229">
        <v>28980001</v>
      </c>
      <c r="D118" s="229">
        <v>33327000</v>
      </c>
      <c r="E118" s="229">
        <f t="shared" si="2"/>
        <v>4347000</v>
      </c>
      <c r="F118" s="221">
        <f t="shared" si="1"/>
        <v>434700000</v>
      </c>
      <c r="G118" s="231">
        <v>62794</v>
      </c>
    </row>
    <row r="119" spans="1:7" ht="12.75">
      <c r="A119" s="244">
        <v>50</v>
      </c>
      <c r="B119" s="230" t="s">
        <v>713</v>
      </c>
      <c r="C119" s="229">
        <v>26989248</v>
      </c>
      <c r="D119" s="229">
        <v>28878495</v>
      </c>
      <c r="E119" s="229">
        <v>1889247.28</v>
      </c>
      <c r="F119" s="221">
        <f t="shared" si="1"/>
        <v>188924728</v>
      </c>
      <c r="G119" s="231">
        <v>62795</v>
      </c>
    </row>
    <row r="120" spans="1:7" ht="12.75">
      <c r="A120" s="244">
        <v>51</v>
      </c>
      <c r="B120" s="230" t="s">
        <v>576</v>
      </c>
      <c r="C120" s="229">
        <v>4004001</v>
      </c>
      <c r="D120" s="229">
        <v>4681600</v>
      </c>
      <c r="E120" s="229">
        <f aca="true" t="shared" si="3" ref="E120:E162">D120-C120+1</f>
        <v>677600</v>
      </c>
      <c r="F120" s="221">
        <f t="shared" si="1"/>
        <v>67760000</v>
      </c>
      <c r="G120" s="231">
        <v>62795</v>
      </c>
    </row>
    <row r="121" spans="1:7" ht="12.75">
      <c r="A121" s="244">
        <v>52</v>
      </c>
      <c r="B121" s="230" t="s">
        <v>689</v>
      </c>
      <c r="C121" s="229">
        <v>2000001</v>
      </c>
      <c r="D121" s="229">
        <v>2230000</v>
      </c>
      <c r="E121" s="229">
        <f t="shared" si="3"/>
        <v>230000</v>
      </c>
      <c r="F121" s="221">
        <f t="shared" si="1"/>
        <v>23000000</v>
      </c>
      <c r="G121" s="231">
        <v>62802</v>
      </c>
    </row>
    <row r="122" spans="1:7" ht="12.75">
      <c r="A122" s="244">
        <v>53</v>
      </c>
      <c r="B122" s="230" t="s">
        <v>791</v>
      </c>
      <c r="C122" s="229">
        <v>4593751</v>
      </c>
      <c r="D122" s="229">
        <v>5990250</v>
      </c>
      <c r="E122" s="229">
        <f t="shared" si="3"/>
        <v>1396500</v>
      </c>
      <c r="F122" s="221">
        <f t="shared" si="1"/>
        <v>139650000</v>
      </c>
      <c r="G122" s="231">
        <v>62802</v>
      </c>
    </row>
    <row r="123" spans="1:7" ht="12.75">
      <c r="A123" s="244">
        <v>54</v>
      </c>
      <c r="B123" s="230" t="s">
        <v>1016</v>
      </c>
      <c r="C123" s="229">
        <v>1497205</v>
      </c>
      <c r="D123" s="229">
        <v>2197008</v>
      </c>
      <c r="E123" s="232">
        <f t="shared" si="3"/>
        <v>699804</v>
      </c>
      <c r="F123" s="221">
        <f t="shared" si="1"/>
        <v>69980400</v>
      </c>
      <c r="G123" s="233">
        <v>62803</v>
      </c>
    </row>
    <row r="124" spans="1:7" ht="12.75">
      <c r="A124" s="244">
        <v>55</v>
      </c>
      <c r="B124" s="230" t="s">
        <v>1017</v>
      </c>
      <c r="C124" s="229">
        <v>5757547</v>
      </c>
      <c r="D124" s="229">
        <v>6333301</v>
      </c>
      <c r="E124" s="229">
        <f t="shared" si="3"/>
        <v>575755</v>
      </c>
      <c r="F124" s="221">
        <f t="shared" si="1"/>
        <v>57575500</v>
      </c>
      <c r="G124" s="231">
        <v>62803</v>
      </c>
    </row>
    <row r="125" spans="1:7" ht="12.75">
      <c r="A125" s="244">
        <v>56</v>
      </c>
      <c r="B125" s="230" t="s">
        <v>765</v>
      </c>
      <c r="C125" s="229">
        <v>19206629</v>
      </c>
      <c r="D125" s="229">
        <v>21206628</v>
      </c>
      <c r="E125" s="232">
        <f t="shared" si="3"/>
        <v>2000000</v>
      </c>
      <c r="F125" s="221">
        <f t="shared" si="1"/>
        <v>200000000</v>
      </c>
      <c r="G125" s="233">
        <v>62805</v>
      </c>
    </row>
    <row r="126" spans="1:7" ht="12.75">
      <c r="A126" s="244">
        <v>57</v>
      </c>
      <c r="B126" s="230" t="s">
        <v>611</v>
      </c>
      <c r="C126" s="229">
        <v>3104349</v>
      </c>
      <c r="D126" s="229">
        <v>3299348</v>
      </c>
      <c r="E126" s="232">
        <f t="shared" si="3"/>
        <v>195000</v>
      </c>
      <c r="F126" s="221">
        <f t="shared" si="1"/>
        <v>19500000</v>
      </c>
      <c r="G126" s="233">
        <v>62805</v>
      </c>
    </row>
    <row r="127" spans="1:7" ht="12.75">
      <c r="A127" s="244">
        <v>58</v>
      </c>
      <c r="B127" s="230" t="s">
        <v>893</v>
      </c>
      <c r="C127" s="229">
        <v>2977721</v>
      </c>
      <c r="D127" s="229">
        <v>3576910</v>
      </c>
      <c r="E127" s="232">
        <f t="shared" si="3"/>
        <v>599190</v>
      </c>
      <c r="F127" s="221">
        <f t="shared" si="1"/>
        <v>59919000</v>
      </c>
      <c r="G127" s="233">
        <v>62805</v>
      </c>
    </row>
    <row r="128" spans="1:7" ht="12.75">
      <c r="A128" s="244">
        <v>59</v>
      </c>
      <c r="B128" s="230" t="s">
        <v>588</v>
      </c>
      <c r="C128" s="229">
        <v>1000001</v>
      </c>
      <c r="D128" s="229">
        <v>1180000</v>
      </c>
      <c r="E128" s="232">
        <f t="shared" si="3"/>
        <v>180000</v>
      </c>
      <c r="F128" s="221">
        <f t="shared" si="1"/>
        <v>18000000</v>
      </c>
      <c r="G128" s="233">
        <v>62805</v>
      </c>
    </row>
    <row r="129" spans="1:7" ht="12.75">
      <c r="A129" s="244">
        <v>60</v>
      </c>
      <c r="B129" s="230" t="s">
        <v>1018</v>
      </c>
      <c r="C129" s="229">
        <v>1760001</v>
      </c>
      <c r="D129" s="229">
        <v>1971200</v>
      </c>
      <c r="E129" s="232">
        <f t="shared" si="3"/>
        <v>211200</v>
      </c>
      <c r="F129" s="221">
        <f t="shared" si="1"/>
        <v>21120000</v>
      </c>
      <c r="G129" s="233">
        <v>62808</v>
      </c>
    </row>
    <row r="130" spans="1:7" ht="12.75">
      <c r="A130" s="244">
        <v>61</v>
      </c>
      <c r="B130" s="230" t="s">
        <v>709</v>
      </c>
      <c r="C130" s="229">
        <v>1312501</v>
      </c>
      <c r="D130" s="229">
        <v>1500000</v>
      </c>
      <c r="E130" s="232">
        <f t="shared" si="3"/>
        <v>187500</v>
      </c>
      <c r="F130" s="221">
        <f t="shared" si="1"/>
        <v>18750000</v>
      </c>
      <c r="G130" s="233">
        <v>62808</v>
      </c>
    </row>
    <row r="131" spans="1:7" ht="12.75">
      <c r="A131" s="244">
        <v>62</v>
      </c>
      <c r="B131" s="230" t="s">
        <v>655</v>
      </c>
      <c r="C131" s="229">
        <v>6474846</v>
      </c>
      <c r="D131" s="229">
        <v>6798587</v>
      </c>
      <c r="E131" s="232">
        <f t="shared" si="3"/>
        <v>323742</v>
      </c>
      <c r="F131" s="221">
        <f t="shared" si="1"/>
        <v>32374200</v>
      </c>
      <c r="G131" s="233">
        <v>62809</v>
      </c>
    </row>
    <row r="132" spans="1:7" ht="12.75">
      <c r="A132" s="244">
        <v>63</v>
      </c>
      <c r="B132" s="230" t="s">
        <v>677</v>
      </c>
      <c r="C132" s="229">
        <v>1100001</v>
      </c>
      <c r="D132" s="229">
        <v>1320000</v>
      </c>
      <c r="E132" s="232">
        <f t="shared" si="3"/>
        <v>220000</v>
      </c>
      <c r="F132" s="221">
        <f t="shared" si="1"/>
        <v>22000000</v>
      </c>
      <c r="G132" s="233">
        <v>62810</v>
      </c>
    </row>
    <row r="133" spans="1:7" ht="12.75">
      <c r="A133" s="244">
        <v>64</v>
      </c>
      <c r="B133" s="230" t="s">
        <v>1019</v>
      </c>
      <c r="C133" s="229">
        <v>1907999</v>
      </c>
      <c r="D133" s="229">
        <v>2020880</v>
      </c>
      <c r="E133" s="232">
        <f t="shared" si="3"/>
        <v>112882</v>
      </c>
      <c r="F133" s="221">
        <f aca="true" t="shared" si="4" ref="F133:F182">E133*100</f>
        <v>11288200</v>
      </c>
      <c r="G133" s="233">
        <v>62810</v>
      </c>
    </row>
    <row r="134" spans="1:7" ht="12.75">
      <c r="A134" s="244">
        <v>65</v>
      </c>
      <c r="B134" s="230" t="s">
        <v>772</v>
      </c>
      <c r="C134" s="229">
        <v>30471685</v>
      </c>
      <c r="D134" s="229">
        <v>36576540</v>
      </c>
      <c r="E134" s="232">
        <f t="shared" si="3"/>
        <v>6104856</v>
      </c>
      <c r="F134" s="221">
        <f t="shared" si="4"/>
        <v>610485600</v>
      </c>
      <c r="G134" s="233">
        <v>62810</v>
      </c>
    </row>
    <row r="135" spans="1:7" ht="12.75">
      <c r="A135" s="244">
        <v>66</v>
      </c>
      <c r="B135" s="230" t="s">
        <v>590</v>
      </c>
      <c r="C135" s="229">
        <v>1000001</v>
      </c>
      <c r="D135" s="229">
        <v>1090000</v>
      </c>
      <c r="E135" s="232">
        <f t="shared" si="3"/>
        <v>90000</v>
      </c>
      <c r="F135" s="221">
        <f t="shared" si="4"/>
        <v>9000000</v>
      </c>
      <c r="G135" s="233">
        <v>62810</v>
      </c>
    </row>
    <row r="136" spans="1:7" ht="12.75">
      <c r="A136" s="244">
        <v>67</v>
      </c>
      <c r="B136" s="230" t="s">
        <v>656</v>
      </c>
      <c r="C136" s="229">
        <v>11453751</v>
      </c>
      <c r="D136" s="229">
        <v>12599125</v>
      </c>
      <c r="E136" s="232">
        <f t="shared" si="3"/>
        <v>1145375</v>
      </c>
      <c r="F136" s="221">
        <f t="shared" si="4"/>
        <v>114537500</v>
      </c>
      <c r="G136" s="233">
        <v>62812</v>
      </c>
    </row>
    <row r="137" spans="1:7" ht="12.75">
      <c r="A137" s="244">
        <v>68</v>
      </c>
      <c r="B137" s="230" t="s">
        <v>725</v>
      </c>
      <c r="C137" s="229">
        <v>1813537</v>
      </c>
      <c r="D137" s="229">
        <v>20311800</v>
      </c>
      <c r="E137" s="232">
        <f t="shared" si="3"/>
        <v>18498264</v>
      </c>
      <c r="F137" s="221">
        <f t="shared" si="4"/>
        <v>1849826400</v>
      </c>
      <c r="G137" s="233">
        <v>62812</v>
      </c>
    </row>
    <row r="138" spans="1:7" ht="12.75">
      <c r="A138" s="244">
        <v>69</v>
      </c>
      <c r="B138" s="230" t="s">
        <v>1020</v>
      </c>
      <c r="C138" s="229">
        <v>2063545</v>
      </c>
      <c r="D138" s="229">
        <v>2553993</v>
      </c>
      <c r="E138" s="232">
        <f t="shared" si="3"/>
        <v>490449</v>
      </c>
      <c r="F138" s="221">
        <f t="shared" si="4"/>
        <v>49044900</v>
      </c>
      <c r="G138" s="233">
        <v>62461</v>
      </c>
    </row>
    <row r="139" spans="1:7" ht="12.75">
      <c r="A139" s="244">
        <v>70</v>
      </c>
      <c r="B139" s="230" t="s">
        <v>1005</v>
      </c>
      <c r="C139" s="229">
        <v>22120047</v>
      </c>
      <c r="D139" s="229">
        <v>24330382</v>
      </c>
      <c r="E139" s="232">
        <f t="shared" si="3"/>
        <v>2210336</v>
      </c>
      <c r="F139" s="221">
        <f t="shared" si="4"/>
        <v>221033600</v>
      </c>
      <c r="G139" s="233">
        <v>62826</v>
      </c>
    </row>
    <row r="140" spans="1:7" ht="12.75">
      <c r="A140" s="244">
        <v>71</v>
      </c>
      <c r="B140" s="230" t="s">
        <v>869</v>
      </c>
      <c r="C140" s="229">
        <v>23115521</v>
      </c>
      <c r="D140" s="229">
        <v>26582848</v>
      </c>
      <c r="E140" s="232">
        <f t="shared" si="3"/>
        <v>3467328</v>
      </c>
      <c r="F140" s="221">
        <f t="shared" si="4"/>
        <v>346732800</v>
      </c>
      <c r="G140" s="233">
        <v>62826</v>
      </c>
    </row>
    <row r="141" spans="1:7" ht="12.75">
      <c r="A141" s="244">
        <v>72</v>
      </c>
      <c r="B141" s="230" t="s">
        <v>675</v>
      </c>
      <c r="C141" s="229">
        <v>1600601</v>
      </c>
      <c r="D141" s="229">
        <v>1856696</v>
      </c>
      <c r="E141" s="232">
        <f t="shared" si="3"/>
        <v>256096</v>
      </c>
      <c r="F141" s="221">
        <f t="shared" si="4"/>
        <v>25609600</v>
      </c>
      <c r="G141" s="233">
        <v>62829</v>
      </c>
    </row>
    <row r="142" spans="1:7" ht="12.75">
      <c r="A142" s="244">
        <v>73</v>
      </c>
      <c r="B142" s="230" t="s">
        <v>760</v>
      </c>
      <c r="C142" s="229">
        <v>1311924</v>
      </c>
      <c r="D142" s="229">
        <v>1502555</v>
      </c>
      <c r="E142" s="232">
        <f t="shared" si="3"/>
        <v>190632</v>
      </c>
      <c r="F142" s="221">
        <f t="shared" si="4"/>
        <v>19063200</v>
      </c>
      <c r="G142" s="233">
        <v>62830</v>
      </c>
    </row>
    <row r="143" spans="1:7" ht="12.75">
      <c r="A143" s="244">
        <v>74</v>
      </c>
      <c r="B143" s="230" t="s">
        <v>1021</v>
      </c>
      <c r="C143" s="229">
        <v>143001</v>
      </c>
      <c r="D143" s="229">
        <v>200000</v>
      </c>
      <c r="E143" s="232">
        <f t="shared" si="3"/>
        <v>57000</v>
      </c>
      <c r="F143" s="221">
        <f t="shared" si="4"/>
        <v>5700000</v>
      </c>
      <c r="G143" s="233">
        <v>62830</v>
      </c>
    </row>
    <row r="144" spans="1:7" ht="12.75">
      <c r="A144" s="244">
        <v>75</v>
      </c>
      <c r="B144" s="230" t="s">
        <v>729</v>
      </c>
      <c r="C144" s="229">
        <v>18039158</v>
      </c>
      <c r="D144" s="229">
        <v>20200644</v>
      </c>
      <c r="E144" s="232">
        <f t="shared" si="3"/>
        <v>2161487</v>
      </c>
      <c r="F144" s="221">
        <f t="shared" si="4"/>
        <v>216148700</v>
      </c>
      <c r="G144" s="233">
        <v>62833</v>
      </c>
    </row>
    <row r="145" spans="1:7" ht="12.75">
      <c r="A145" s="244">
        <v>76</v>
      </c>
      <c r="B145" s="230" t="s">
        <v>734</v>
      </c>
      <c r="C145" s="229">
        <v>23300001</v>
      </c>
      <c r="D145" s="229">
        <v>26096000</v>
      </c>
      <c r="E145" s="232">
        <f t="shared" si="3"/>
        <v>2796000</v>
      </c>
      <c r="F145" s="221">
        <f t="shared" si="4"/>
        <v>279600000</v>
      </c>
      <c r="G145" s="233">
        <v>62833</v>
      </c>
    </row>
    <row r="146" spans="1:7" ht="12.75">
      <c r="A146" s="244">
        <v>77</v>
      </c>
      <c r="B146" s="230" t="s">
        <v>762</v>
      </c>
      <c r="C146" s="229">
        <v>1794566</v>
      </c>
      <c r="D146" s="229">
        <v>1931793</v>
      </c>
      <c r="E146" s="232">
        <f t="shared" si="3"/>
        <v>137228</v>
      </c>
      <c r="F146" s="221">
        <f t="shared" si="4"/>
        <v>13722800</v>
      </c>
      <c r="G146" s="233">
        <v>62857</v>
      </c>
    </row>
    <row r="147" spans="1:7" ht="12.75">
      <c r="A147" s="244">
        <v>78</v>
      </c>
      <c r="B147" s="230" t="s">
        <v>787</v>
      </c>
      <c r="C147" s="229">
        <v>26387000</v>
      </c>
      <c r="D147" s="229">
        <v>31400528</v>
      </c>
      <c r="E147" s="232">
        <f t="shared" si="3"/>
        <v>5013529</v>
      </c>
      <c r="F147" s="221">
        <f t="shared" si="4"/>
        <v>501352900</v>
      </c>
      <c r="G147" s="233">
        <v>62857</v>
      </c>
    </row>
    <row r="148" spans="1:7" ht="12.75">
      <c r="A148" s="244">
        <v>79</v>
      </c>
      <c r="B148" s="230" t="s">
        <v>575</v>
      </c>
      <c r="C148" s="229">
        <v>3091201</v>
      </c>
      <c r="D148" s="229">
        <v>3606400</v>
      </c>
      <c r="E148" s="232">
        <f t="shared" si="3"/>
        <v>515200</v>
      </c>
      <c r="F148" s="221">
        <f t="shared" si="4"/>
        <v>51520000</v>
      </c>
      <c r="G148" s="233">
        <v>62858</v>
      </c>
    </row>
    <row r="149" spans="1:7" ht="12.75">
      <c r="A149" s="244">
        <v>80</v>
      </c>
      <c r="B149" s="230" t="s">
        <v>736</v>
      </c>
      <c r="C149" s="229">
        <v>1000001</v>
      </c>
      <c r="D149" s="229">
        <v>1150000</v>
      </c>
      <c r="E149" s="232">
        <f t="shared" si="3"/>
        <v>150000</v>
      </c>
      <c r="F149" s="221">
        <f t="shared" si="4"/>
        <v>15000000</v>
      </c>
      <c r="G149" s="233">
        <v>62858</v>
      </c>
    </row>
    <row r="150" spans="1:7" ht="12.75">
      <c r="A150" s="244">
        <v>81</v>
      </c>
      <c r="B150" s="230" t="s">
        <v>1022</v>
      </c>
      <c r="C150" s="229">
        <v>157001</v>
      </c>
      <c r="D150" s="229">
        <v>200000</v>
      </c>
      <c r="E150" s="232">
        <f t="shared" si="3"/>
        <v>43000</v>
      </c>
      <c r="F150" s="221">
        <f t="shared" si="4"/>
        <v>4300000</v>
      </c>
      <c r="G150" s="233">
        <v>62858</v>
      </c>
    </row>
    <row r="151" spans="1:7" ht="12.75">
      <c r="A151" s="244">
        <v>82</v>
      </c>
      <c r="B151" s="230" t="s">
        <v>733</v>
      </c>
      <c r="C151" s="229">
        <v>416001</v>
      </c>
      <c r="D151" s="229">
        <v>449280</v>
      </c>
      <c r="E151" s="232">
        <f t="shared" si="3"/>
        <v>33280</v>
      </c>
      <c r="F151" s="221">
        <f t="shared" si="4"/>
        <v>3328000</v>
      </c>
      <c r="G151" s="233">
        <v>62858</v>
      </c>
    </row>
    <row r="152" spans="1:7" ht="12.75">
      <c r="A152" s="244">
        <v>83</v>
      </c>
      <c r="B152" s="230" t="s">
        <v>638</v>
      </c>
      <c r="C152" s="229">
        <v>3257101</v>
      </c>
      <c r="D152" s="229">
        <v>3892234</v>
      </c>
      <c r="E152" s="232">
        <f t="shared" si="3"/>
        <v>635134</v>
      </c>
      <c r="F152" s="221">
        <f t="shared" si="4"/>
        <v>63513400</v>
      </c>
      <c r="G152" s="233">
        <v>62859</v>
      </c>
    </row>
    <row r="153" spans="1:7" ht="12.75">
      <c r="A153" s="244">
        <v>84</v>
      </c>
      <c r="B153" s="230" t="s">
        <v>1023</v>
      </c>
      <c r="C153" s="229">
        <v>24781818</v>
      </c>
      <c r="D153" s="229">
        <v>27756371</v>
      </c>
      <c r="E153" s="232">
        <f t="shared" si="3"/>
        <v>2974554</v>
      </c>
      <c r="F153" s="221">
        <f t="shared" si="4"/>
        <v>297455400</v>
      </c>
      <c r="G153" s="233">
        <v>62859</v>
      </c>
    </row>
    <row r="154" spans="1:7" ht="12.75">
      <c r="A154" s="244">
        <v>85</v>
      </c>
      <c r="B154" s="230" t="s">
        <v>632</v>
      </c>
      <c r="C154" s="229">
        <v>3701064</v>
      </c>
      <c r="D154" s="229">
        <v>4074384</v>
      </c>
      <c r="E154" s="232">
        <f t="shared" si="3"/>
        <v>373321</v>
      </c>
      <c r="F154" s="221">
        <f t="shared" si="4"/>
        <v>37332100</v>
      </c>
      <c r="G154" s="233">
        <v>62860</v>
      </c>
    </row>
    <row r="155" spans="1:7" ht="12.75">
      <c r="A155" s="244">
        <v>86</v>
      </c>
      <c r="B155" s="230" t="s">
        <v>707</v>
      </c>
      <c r="C155" s="229">
        <v>1400001</v>
      </c>
      <c r="D155" s="229">
        <v>1680000</v>
      </c>
      <c r="E155" s="232">
        <f t="shared" si="3"/>
        <v>280000</v>
      </c>
      <c r="F155" s="221">
        <f t="shared" si="4"/>
        <v>28000000</v>
      </c>
      <c r="G155" s="233">
        <v>62861</v>
      </c>
    </row>
    <row r="156" spans="1:7" ht="12.75">
      <c r="A156" s="244">
        <v>87</v>
      </c>
      <c r="B156" s="230" t="s">
        <v>734</v>
      </c>
      <c r="C156" s="229">
        <v>23300001</v>
      </c>
      <c r="D156" s="229">
        <v>26096000</v>
      </c>
      <c r="E156" s="232">
        <f t="shared" si="3"/>
        <v>2796000</v>
      </c>
      <c r="F156" s="221">
        <f t="shared" si="4"/>
        <v>279600000</v>
      </c>
      <c r="G156" s="233">
        <v>62864</v>
      </c>
    </row>
    <row r="157" spans="1:7" ht="12.75">
      <c r="A157" s="244">
        <v>88</v>
      </c>
      <c r="B157" s="230" t="s">
        <v>909</v>
      </c>
      <c r="C157" s="229">
        <v>1462501</v>
      </c>
      <c r="D157" s="229">
        <v>2486250</v>
      </c>
      <c r="E157" s="232">
        <f t="shared" si="3"/>
        <v>1023750</v>
      </c>
      <c r="F157" s="221">
        <f t="shared" si="4"/>
        <v>102375000</v>
      </c>
      <c r="G157" s="233">
        <v>62864</v>
      </c>
    </row>
    <row r="158" spans="1:7" ht="12.75">
      <c r="A158" s="244">
        <v>89</v>
      </c>
      <c r="B158" s="230" t="s">
        <v>1024</v>
      </c>
      <c r="C158" s="229">
        <v>7783777</v>
      </c>
      <c r="D158" s="229">
        <v>8953233</v>
      </c>
      <c r="E158" s="232">
        <f t="shared" si="3"/>
        <v>1169457</v>
      </c>
      <c r="F158" s="221">
        <f t="shared" si="4"/>
        <v>116945700</v>
      </c>
      <c r="G158" s="233">
        <v>62864</v>
      </c>
    </row>
    <row r="159" spans="1:7" ht="12.75">
      <c r="A159" s="244">
        <v>90</v>
      </c>
      <c r="B159" s="230" t="s">
        <v>1025</v>
      </c>
      <c r="C159" s="229">
        <v>3000001</v>
      </c>
      <c r="D159" s="229">
        <v>3300000</v>
      </c>
      <c r="E159" s="232">
        <f t="shared" si="3"/>
        <v>300000</v>
      </c>
      <c r="F159" s="221">
        <f t="shared" si="4"/>
        <v>30000000</v>
      </c>
      <c r="G159" s="233">
        <v>62864</v>
      </c>
    </row>
    <row r="160" spans="1:7" ht="12.75">
      <c r="A160" s="244">
        <v>91</v>
      </c>
      <c r="B160" s="230" t="s">
        <v>1026</v>
      </c>
      <c r="C160" s="229">
        <v>1000001</v>
      </c>
      <c r="D160" s="229">
        <v>1075000</v>
      </c>
      <c r="E160" s="232">
        <f t="shared" si="3"/>
        <v>75000</v>
      </c>
      <c r="F160" s="221">
        <f t="shared" si="4"/>
        <v>7500000</v>
      </c>
      <c r="G160" s="233">
        <v>62864</v>
      </c>
    </row>
    <row r="161" spans="1:7" ht="12.75">
      <c r="A161" s="244">
        <v>92</v>
      </c>
      <c r="B161" s="230" t="s">
        <v>1027</v>
      </c>
      <c r="C161" s="229">
        <v>840001</v>
      </c>
      <c r="D161" s="229">
        <v>1344000</v>
      </c>
      <c r="E161" s="232">
        <f t="shared" si="3"/>
        <v>504000</v>
      </c>
      <c r="F161" s="221">
        <f t="shared" si="4"/>
        <v>50400000</v>
      </c>
      <c r="G161" s="233">
        <v>62865</v>
      </c>
    </row>
    <row r="162" spans="1:7" ht="12.75">
      <c r="A162" s="244">
        <v>93</v>
      </c>
      <c r="B162" s="222" t="s">
        <v>639</v>
      </c>
      <c r="C162" s="232">
        <v>3508013</v>
      </c>
      <c r="D162" s="232">
        <v>4032606</v>
      </c>
      <c r="E162" s="232">
        <f t="shared" si="3"/>
        <v>524594</v>
      </c>
      <c r="F162" s="221">
        <f t="shared" si="4"/>
        <v>52459400</v>
      </c>
      <c r="G162" s="233">
        <v>62868</v>
      </c>
    </row>
    <row r="163" spans="1:7" ht="12.75">
      <c r="A163" s="244">
        <v>94</v>
      </c>
      <c r="B163" s="230" t="s">
        <v>1028</v>
      </c>
      <c r="C163" s="229">
        <v>1273699</v>
      </c>
      <c r="D163" s="229">
        <v>1719493</v>
      </c>
      <c r="E163" s="232">
        <f>D163-C163+1</f>
        <v>445795</v>
      </c>
      <c r="F163" s="221">
        <f t="shared" si="4"/>
        <v>44579500</v>
      </c>
      <c r="G163" s="233">
        <v>62868</v>
      </c>
    </row>
    <row r="164" spans="1:7" ht="12.75">
      <c r="A164" s="244">
        <v>95</v>
      </c>
      <c r="B164" s="222" t="s">
        <v>1029</v>
      </c>
      <c r="C164" s="232">
        <v>6581251</v>
      </c>
      <c r="D164" s="232">
        <v>8555625</v>
      </c>
      <c r="E164" s="232">
        <f>D164-C164+1</f>
        <v>1974375</v>
      </c>
      <c r="F164" s="221">
        <f t="shared" si="4"/>
        <v>197437500</v>
      </c>
      <c r="G164" s="233">
        <v>62873</v>
      </c>
    </row>
    <row r="165" spans="1:7" ht="12.75">
      <c r="A165" s="244">
        <v>96</v>
      </c>
      <c r="B165" s="126" t="s">
        <v>916</v>
      </c>
      <c r="C165" s="232">
        <v>3743910</v>
      </c>
      <c r="D165" s="232">
        <v>4269691</v>
      </c>
      <c r="E165" s="232">
        <f>D165-C165+1</f>
        <v>525782</v>
      </c>
      <c r="F165" s="221">
        <f t="shared" si="4"/>
        <v>52578200</v>
      </c>
      <c r="G165" s="233">
        <v>62873</v>
      </c>
    </row>
    <row r="166" spans="1:7" ht="12.75">
      <c r="A166" s="244">
        <v>97</v>
      </c>
      <c r="B166" s="126" t="s">
        <v>1003</v>
      </c>
      <c r="C166" s="234">
        <v>2709888</v>
      </c>
      <c r="D166" s="234">
        <v>3035073</v>
      </c>
      <c r="E166" s="232">
        <f aca="true" t="shared" si="5" ref="E166:E178">D166-C166+1</f>
        <v>325186</v>
      </c>
      <c r="F166" s="221">
        <f t="shared" si="4"/>
        <v>32518600</v>
      </c>
      <c r="G166" s="233">
        <v>62880</v>
      </c>
    </row>
    <row r="167" spans="1:7" ht="12.75">
      <c r="A167" s="244">
        <v>98</v>
      </c>
      <c r="B167" s="222" t="s">
        <v>757</v>
      </c>
      <c r="C167" s="232">
        <v>3303301</v>
      </c>
      <c r="D167" s="232">
        <v>3963960</v>
      </c>
      <c r="E167" s="232">
        <f t="shared" si="5"/>
        <v>660660</v>
      </c>
      <c r="F167" s="221">
        <f t="shared" si="4"/>
        <v>66066000</v>
      </c>
      <c r="G167" s="126" t="s">
        <v>1030</v>
      </c>
    </row>
    <row r="168" spans="1:7" ht="12.75">
      <c r="A168" s="244">
        <v>99</v>
      </c>
      <c r="B168" s="126" t="s">
        <v>565</v>
      </c>
      <c r="C168" s="232">
        <v>1300148</v>
      </c>
      <c r="D168" s="232">
        <v>1625184</v>
      </c>
      <c r="E168" s="232">
        <f t="shared" si="5"/>
        <v>325037</v>
      </c>
      <c r="F168" s="221">
        <f t="shared" si="4"/>
        <v>32503700</v>
      </c>
      <c r="G168" s="126" t="s">
        <v>1030</v>
      </c>
    </row>
    <row r="169" spans="1:7" ht="12.75">
      <c r="A169" s="244">
        <v>100</v>
      </c>
      <c r="B169" s="126" t="s">
        <v>1031</v>
      </c>
      <c r="C169" s="232">
        <v>1000001</v>
      </c>
      <c r="D169" s="232">
        <v>1250000</v>
      </c>
      <c r="E169" s="232">
        <f t="shared" si="5"/>
        <v>250000</v>
      </c>
      <c r="F169" s="221">
        <f t="shared" si="4"/>
        <v>25000000</v>
      </c>
      <c r="G169" s="235" t="s">
        <v>1032</v>
      </c>
    </row>
    <row r="170" spans="1:7" ht="12.75">
      <c r="A170" s="244">
        <v>101</v>
      </c>
      <c r="B170" s="222" t="s">
        <v>1033</v>
      </c>
      <c r="C170" s="232">
        <v>3120001</v>
      </c>
      <c r="D170" s="232">
        <v>3307200</v>
      </c>
      <c r="E170" s="232">
        <f t="shared" si="5"/>
        <v>187200</v>
      </c>
      <c r="F170" s="221">
        <f t="shared" si="4"/>
        <v>18720000</v>
      </c>
      <c r="G170" s="235" t="s">
        <v>1034</v>
      </c>
    </row>
    <row r="171" spans="1:7" ht="12.75">
      <c r="A171" s="244">
        <v>102</v>
      </c>
      <c r="B171" s="126" t="s">
        <v>1035</v>
      </c>
      <c r="C171" s="232">
        <v>6827550</v>
      </c>
      <c r="D171" s="232">
        <v>7168926</v>
      </c>
      <c r="E171" s="232">
        <f>D171-C171+1</f>
        <v>341377</v>
      </c>
      <c r="F171" s="221">
        <f t="shared" si="4"/>
        <v>34137700</v>
      </c>
      <c r="G171" s="235" t="s">
        <v>1034</v>
      </c>
    </row>
    <row r="172" spans="1:7" ht="12.75">
      <c r="A172" s="244">
        <v>103</v>
      </c>
      <c r="B172" s="126" t="s">
        <v>579</v>
      </c>
      <c r="C172" s="232">
        <v>20000001</v>
      </c>
      <c r="D172" s="232">
        <v>24000000</v>
      </c>
      <c r="E172" s="232">
        <f t="shared" si="5"/>
        <v>4000000</v>
      </c>
      <c r="F172" s="221">
        <f t="shared" si="4"/>
        <v>400000000</v>
      </c>
      <c r="G172" s="235" t="s">
        <v>1034</v>
      </c>
    </row>
    <row r="173" spans="1:7" ht="12.75">
      <c r="A173" s="244">
        <v>104</v>
      </c>
      <c r="B173" s="126" t="s">
        <v>1036</v>
      </c>
      <c r="C173" s="234">
        <v>440001</v>
      </c>
      <c r="D173" s="234">
        <v>484000</v>
      </c>
      <c r="E173" s="234">
        <f t="shared" si="5"/>
        <v>44000</v>
      </c>
      <c r="F173" s="221">
        <f t="shared" si="4"/>
        <v>4400000</v>
      </c>
      <c r="G173" s="235" t="s">
        <v>1034</v>
      </c>
    </row>
    <row r="174" spans="1:7" ht="12.75">
      <c r="A174" s="244">
        <v>105</v>
      </c>
      <c r="B174" s="126" t="s">
        <v>1037</v>
      </c>
      <c r="C174" s="234">
        <v>6400001</v>
      </c>
      <c r="D174" s="234">
        <v>7360000</v>
      </c>
      <c r="E174" s="234">
        <f t="shared" si="5"/>
        <v>960000</v>
      </c>
      <c r="F174" s="221">
        <f t="shared" si="4"/>
        <v>96000000</v>
      </c>
      <c r="G174" s="235" t="s">
        <v>1038</v>
      </c>
    </row>
    <row r="175" spans="1:7" ht="12.75">
      <c r="A175" s="244">
        <v>106</v>
      </c>
      <c r="B175" s="222" t="s">
        <v>1039</v>
      </c>
      <c r="C175" s="234">
        <v>5200001</v>
      </c>
      <c r="D175" s="234">
        <v>5720000</v>
      </c>
      <c r="E175" s="234">
        <f t="shared" si="5"/>
        <v>520000</v>
      </c>
      <c r="F175" s="221">
        <f t="shared" si="4"/>
        <v>52000000</v>
      </c>
      <c r="G175" s="235" t="s">
        <v>1040</v>
      </c>
    </row>
    <row r="176" spans="1:7" ht="12.75">
      <c r="A176" s="244">
        <v>107</v>
      </c>
      <c r="B176" s="126" t="s">
        <v>1041</v>
      </c>
      <c r="C176" s="234">
        <v>969673</v>
      </c>
      <c r="D176" s="234">
        <v>1322280</v>
      </c>
      <c r="E176" s="234">
        <f t="shared" si="5"/>
        <v>352608</v>
      </c>
      <c r="F176" s="221">
        <f t="shared" si="4"/>
        <v>35260800</v>
      </c>
      <c r="G176" s="235" t="s">
        <v>1040</v>
      </c>
    </row>
    <row r="177" spans="1:7" ht="12.75">
      <c r="A177" s="244">
        <v>108</v>
      </c>
      <c r="B177" s="126" t="s">
        <v>841</v>
      </c>
      <c r="C177" s="234">
        <v>2346803</v>
      </c>
      <c r="D177" s="234">
        <v>3402863</v>
      </c>
      <c r="E177" s="234">
        <f t="shared" si="5"/>
        <v>1056061</v>
      </c>
      <c r="F177" s="221">
        <f t="shared" si="4"/>
        <v>105606100</v>
      </c>
      <c r="G177" s="235" t="s">
        <v>1042</v>
      </c>
    </row>
    <row r="178" spans="1:7" ht="12.75">
      <c r="A178" s="244">
        <v>109</v>
      </c>
      <c r="B178" s="126" t="s">
        <v>1002</v>
      </c>
      <c r="C178" s="234">
        <v>2653410</v>
      </c>
      <c r="D178" s="234">
        <v>2918749</v>
      </c>
      <c r="E178" s="234">
        <f t="shared" si="5"/>
        <v>265340</v>
      </c>
      <c r="F178" s="221">
        <f t="shared" si="4"/>
        <v>26534000</v>
      </c>
      <c r="G178" s="235" t="s">
        <v>1043</v>
      </c>
    </row>
    <row r="179" spans="1:7" ht="12.75">
      <c r="A179" s="244">
        <v>110</v>
      </c>
      <c r="B179" s="126" t="s">
        <v>1044</v>
      </c>
      <c r="C179" s="234">
        <v>2728847</v>
      </c>
      <c r="D179" s="234">
        <v>2948053</v>
      </c>
      <c r="E179" s="234">
        <f>D179-C179+1</f>
        <v>219207</v>
      </c>
      <c r="F179" s="221">
        <f t="shared" si="4"/>
        <v>21920700</v>
      </c>
      <c r="G179" s="235" t="s">
        <v>1043</v>
      </c>
    </row>
    <row r="180" spans="1:7" ht="12.75">
      <c r="A180" s="244">
        <v>111</v>
      </c>
      <c r="B180" s="126" t="s">
        <v>1045</v>
      </c>
      <c r="C180" s="234">
        <v>1200001</v>
      </c>
      <c r="D180" s="234">
        <v>1317000</v>
      </c>
      <c r="E180" s="234">
        <f>D180-C180+1</f>
        <v>117000</v>
      </c>
      <c r="F180" s="221">
        <f t="shared" si="4"/>
        <v>11700000</v>
      </c>
      <c r="G180" s="235" t="s">
        <v>1043</v>
      </c>
    </row>
    <row r="181" spans="1:7" ht="12.75">
      <c r="A181" s="244">
        <v>112</v>
      </c>
      <c r="B181" s="126" t="s">
        <v>1046</v>
      </c>
      <c r="C181" s="234">
        <v>2500001</v>
      </c>
      <c r="D181" s="234">
        <v>2675000</v>
      </c>
      <c r="E181" s="234">
        <f>D181-C181+1</f>
        <v>175000</v>
      </c>
      <c r="F181" s="221">
        <f t="shared" si="4"/>
        <v>17500000</v>
      </c>
      <c r="G181" s="235" t="s">
        <v>1047</v>
      </c>
    </row>
    <row r="182" spans="1:7" ht="12.75">
      <c r="A182" s="244">
        <v>113</v>
      </c>
      <c r="B182" s="126" t="s">
        <v>664</v>
      </c>
      <c r="C182" s="234">
        <v>27182322</v>
      </c>
      <c r="D182" s="234">
        <v>31168129</v>
      </c>
      <c r="E182" s="234">
        <f>D182-C182+1</f>
        <v>3985808</v>
      </c>
      <c r="F182" s="221">
        <f t="shared" si="4"/>
        <v>398580800</v>
      </c>
      <c r="G182" s="235" t="s">
        <v>1048</v>
      </c>
    </row>
    <row r="183" spans="1:7" ht="13.5" thickBot="1">
      <c r="A183" s="223"/>
      <c r="B183" s="223"/>
      <c r="C183" s="819" t="s">
        <v>39</v>
      </c>
      <c r="D183" s="819"/>
      <c r="E183" s="238">
        <f>SUM(E69:E182)</f>
        <v>163226487.28</v>
      </c>
      <c r="F183" s="238">
        <f>SUM(F69:F182)</f>
        <v>16322648728</v>
      </c>
      <c r="G183" s="224"/>
    </row>
    <row r="184" spans="1:7" ht="13.5" thickTop="1">
      <c r="A184" s="211"/>
      <c r="B184" s="211"/>
      <c r="C184" s="211"/>
      <c r="D184" s="211"/>
      <c r="E184" s="211"/>
      <c r="F184" s="211"/>
      <c r="G184" s="211"/>
    </row>
    <row r="185" spans="1:7" ht="12.75">
      <c r="A185" s="211"/>
      <c r="B185" s="211"/>
      <c r="C185" s="211"/>
      <c r="D185" s="211"/>
      <c r="E185" s="211"/>
      <c r="F185" s="211"/>
      <c r="G185" s="211"/>
    </row>
    <row r="186" spans="1:7" ht="12.75">
      <c r="A186" s="211"/>
      <c r="B186" s="211"/>
      <c r="C186" s="211"/>
      <c r="D186" s="211"/>
      <c r="E186" s="211"/>
      <c r="F186" s="211"/>
      <c r="G186" s="211"/>
    </row>
    <row r="187" spans="1:7" ht="12.75">
      <c r="A187" s="211"/>
      <c r="B187" s="211"/>
      <c r="C187" s="211"/>
      <c r="D187" s="211"/>
      <c r="E187" s="211"/>
      <c r="F187" s="211"/>
      <c r="G187" s="211"/>
    </row>
    <row r="188" spans="1:7" ht="12.75">
      <c r="A188" s="211"/>
      <c r="B188" s="211"/>
      <c r="C188" s="211"/>
      <c r="D188" s="211"/>
      <c r="E188" s="211"/>
      <c r="F188" s="211"/>
      <c r="G188" s="211"/>
    </row>
    <row r="189" spans="1:7" ht="12.75">
      <c r="A189" s="211"/>
      <c r="B189" s="211"/>
      <c r="C189" s="211"/>
      <c r="D189" s="211"/>
      <c r="E189" s="211"/>
      <c r="F189" s="211"/>
      <c r="G189" s="211"/>
    </row>
    <row r="190" spans="1:7" ht="12.75">
      <c r="A190" s="211"/>
      <c r="B190" s="211"/>
      <c r="C190" s="211"/>
      <c r="D190" s="211"/>
      <c r="E190" s="211"/>
      <c r="F190" s="211"/>
      <c r="G190" s="211"/>
    </row>
    <row r="191" spans="1:7" ht="12.75">
      <c r="A191" s="211"/>
      <c r="B191" s="211"/>
      <c r="C191" s="211"/>
      <c r="D191" s="211"/>
      <c r="E191" s="211"/>
      <c r="F191" s="211"/>
      <c r="G191" s="211"/>
    </row>
    <row r="192" spans="1:7" ht="12.75">
      <c r="A192" s="211"/>
      <c r="B192" s="211"/>
      <c r="C192" s="211"/>
      <c r="D192" s="211"/>
      <c r="E192" s="211"/>
      <c r="F192" s="211"/>
      <c r="G192" s="211"/>
    </row>
    <row r="193" spans="1:7" ht="12.75">
      <c r="A193" s="211"/>
      <c r="B193" s="211"/>
      <c r="C193" s="211"/>
      <c r="D193" s="211"/>
      <c r="E193" s="211"/>
      <c r="F193" s="211"/>
      <c r="G193" s="211"/>
    </row>
    <row r="194" spans="1:7" ht="12.75">
      <c r="A194" s="211"/>
      <c r="B194" s="211"/>
      <c r="C194" s="211"/>
      <c r="D194" s="211"/>
      <c r="E194" s="211"/>
      <c r="F194" s="211"/>
      <c r="G194" s="211"/>
    </row>
    <row r="195" spans="1:7" ht="12.75">
      <c r="A195" s="211"/>
      <c r="B195" s="211"/>
      <c r="C195" s="211"/>
      <c r="D195" s="211"/>
      <c r="E195" s="211"/>
      <c r="F195" s="211"/>
      <c r="G195" s="211"/>
    </row>
    <row r="196" spans="1:7" ht="12.75">
      <c r="A196" s="211"/>
      <c r="B196" s="211"/>
      <c r="C196" s="211"/>
      <c r="D196" s="211"/>
      <c r="E196" s="211"/>
      <c r="F196" s="211"/>
      <c r="G196" s="211"/>
    </row>
    <row r="197" spans="1:7" ht="12.75">
      <c r="A197" s="211"/>
      <c r="B197" s="211"/>
      <c r="C197" s="211"/>
      <c r="D197" s="211"/>
      <c r="E197" s="211"/>
      <c r="F197" s="211"/>
      <c r="G197" s="211"/>
    </row>
    <row r="198" spans="1:7" ht="12.75">
      <c r="A198" s="211"/>
      <c r="B198" s="211"/>
      <c r="C198" s="211"/>
      <c r="D198" s="211"/>
      <c r="E198" s="211"/>
      <c r="F198" s="211"/>
      <c r="G198" s="211"/>
    </row>
    <row r="199" spans="1:7" ht="12.75">
      <c r="A199" s="211"/>
      <c r="B199" s="211"/>
      <c r="C199" s="211"/>
      <c r="D199" s="211"/>
      <c r="E199" s="211"/>
      <c r="F199" s="211"/>
      <c r="G199" s="211"/>
    </row>
    <row r="200" spans="1:7" ht="12.75">
      <c r="A200" s="211"/>
      <c r="B200" s="211"/>
      <c r="C200" s="211"/>
      <c r="D200" s="211"/>
      <c r="E200" s="211"/>
      <c r="F200" s="211"/>
      <c r="G200" s="211"/>
    </row>
    <row r="201" spans="1:7" ht="12.75">
      <c r="A201" s="211"/>
      <c r="B201" s="211"/>
      <c r="C201" s="211"/>
      <c r="D201" s="211"/>
      <c r="E201" s="211"/>
      <c r="F201" s="211"/>
      <c r="G201" s="211"/>
    </row>
    <row r="202" spans="1:7" ht="12.75">
      <c r="A202" s="211"/>
      <c r="B202" s="211"/>
      <c r="C202" s="211"/>
      <c r="D202" s="211"/>
      <c r="E202" s="211"/>
      <c r="F202" s="211"/>
      <c r="G202" s="211"/>
    </row>
    <row r="203" spans="1:7" ht="12.75">
      <c r="A203" s="211"/>
      <c r="B203" s="211"/>
      <c r="C203" s="211"/>
      <c r="D203" s="211"/>
      <c r="E203" s="211"/>
      <c r="F203" s="211"/>
      <c r="G203" s="211"/>
    </row>
    <row r="204" spans="1:7" ht="12.75">
      <c r="A204" s="211"/>
      <c r="B204" s="211"/>
      <c r="C204" s="211"/>
      <c r="D204" s="211"/>
      <c r="E204" s="211"/>
      <c r="F204" s="211"/>
      <c r="G204" s="211"/>
    </row>
  </sheetData>
  <sheetProtection/>
  <mergeCells count="12">
    <mergeCell ref="F67:F68"/>
    <mergeCell ref="G67:G68"/>
    <mergeCell ref="A100:A101"/>
    <mergeCell ref="B100:B101"/>
    <mergeCell ref="G100:G101"/>
    <mergeCell ref="C183:D183"/>
    <mergeCell ref="A33:D33"/>
    <mergeCell ref="A62:E62"/>
    <mergeCell ref="A67:A68"/>
    <mergeCell ref="B67:B68"/>
    <mergeCell ref="E67:E68"/>
    <mergeCell ref="C67:D67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H152"/>
  <sheetViews>
    <sheetView zoomScalePageLayoutView="0" workbookViewId="0" topLeftCell="A106">
      <selection activeCell="B131" sqref="B131"/>
    </sheetView>
  </sheetViews>
  <sheetFormatPr defaultColWidth="9.140625" defaultRowHeight="12.75"/>
  <cols>
    <col min="1" max="1" width="5.28125" style="0" bestFit="1" customWidth="1"/>
    <col min="2" max="2" width="53.421875" style="0" bestFit="1" customWidth="1"/>
    <col min="3" max="3" width="17.00390625" style="0" bestFit="1" customWidth="1"/>
    <col min="4" max="4" width="16.57421875" style="0" bestFit="1" customWidth="1"/>
    <col min="5" max="5" width="20.140625" style="0" bestFit="1" customWidth="1"/>
    <col min="6" max="6" width="16.7109375" style="0" bestFit="1" customWidth="1"/>
    <col min="7" max="7" width="18.00390625" style="0" customWidth="1"/>
    <col min="8" max="8" width="41.8515625" style="0" bestFit="1" customWidth="1"/>
  </cols>
  <sheetData>
    <row r="2" ht="12.75">
      <c r="B2" s="119" t="s">
        <v>40</v>
      </c>
    </row>
    <row r="3" ht="12.75">
      <c r="B3" s="119" t="s">
        <v>876</v>
      </c>
    </row>
    <row r="4" ht="12.75">
      <c r="B4" s="119"/>
    </row>
    <row r="5" spans="1:8" ht="26.25" thickBot="1">
      <c r="A5" s="127" t="s">
        <v>258</v>
      </c>
      <c r="B5" s="127" t="s">
        <v>259</v>
      </c>
      <c r="C5" s="127" t="s">
        <v>562</v>
      </c>
      <c r="D5" s="127" t="s">
        <v>508</v>
      </c>
      <c r="E5" s="127" t="s">
        <v>660</v>
      </c>
      <c r="F5" s="127" t="s">
        <v>661</v>
      </c>
      <c r="G5" s="127" t="s">
        <v>442</v>
      </c>
      <c r="H5" s="127" t="s">
        <v>263</v>
      </c>
    </row>
    <row r="6" spans="1:8" ht="12.75">
      <c r="A6">
        <v>1</v>
      </c>
      <c r="B6" t="s">
        <v>857</v>
      </c>
      <c r="C6" s="125" t="s">
        <v>7</v>
      </c>
      <c r="D6" t="s">
        <v>453</v>
      </c>
      <c r="E6" s="110">
        <v>20000000</v>
      </c>
      <c r="F6" s="110">
        <v>6000000</v>
      </c>
      <c r="G6" s="192">
        <v>62216</v>
      </c>
      <c r="H6" t="s">
        <v>697</v>
      </c>
    </row>
    <row r="7" spans="1:8" ht="12.75">
      <c r="A7">
        <v>2</v>
      </c>
      <c r="B7" t="s">
        <v>858</v>
      </c>
      <c r="C7" s="125" t="s">
        <v>7</v>
      </c>
      <c r="D7" t="s">
        <v>730</v>
      </c>
      <c r="E7" s="110">
        <v>211000000</v>
      </c>
      <c r="F7" s="110">
        <v>211000000</v>
      </c>
      <c r="G7" s="192">
        <v>62232</v>
      </c>
      <c r="H7" t="s">
        <v>859</v>
      </c>
    </row>
    <row r="8" spans="1:8" ht="12.75">
      <c r="A8">
        <v>3</v>
      </c>
      <c r="B8" t="s">
        <v>860</v>
      </c>
      <c r="C8" s="125" t="s">
        <v>7</v>
      </c>
      <c r="D8" t="s">
        <v>453</v>
      </c>
      <c r="E8" s="110">
        <v>50000000</v>
      </c>
      <c r="F8" s="110">
        <v>20000000</v>
      </c>
      <c r="G8" s="192">
        <v>62232</v>
      </c>
      <c r="H8" t="s">
        <v>697</v>
      </c>
    </row>
    <row r="9" spans="1:8" ht="12.75">
      <c r="A9">
        <v>4</v>
      </c>
      <c r="B9" t="s">
        <v>877</v>
      </c>
      <c r="C9" s="125" t="s">
        <v>7</v>
      </c>
      <c r="D9" t="s">
        <v>730</v>
      </c>
      <c r="E9" s="110">
        <v>300000000</v>
      </c>
      <c r="F9" s="110">
        <v>30000000</v>
      </c>
      <c r="G9" s="192">
        <v>62244</v>
      </c>
      <c r="H9" t="s">
        <v>571</v>
      </c>
    </row>
    <row r="10" spans="1:8" ht="12.75">
      <c r="A10">
        <v>5</v>
      </c>
      <c r="B10" t="s">
        <v>878</v>
      </c>
      <c r="C10" s="125" t="s">
        <v>7</v>
      </c>
      <c r="D10" t="s">
        <v>453</v>
      </c>
      <c r="E10" s="110">
        <v>44000000</v>
      </c>
      <c r="F10" s="110">
        <v>15400000</v>
      </c>
      <c r="G10" s="192">
        <v>62254</v>
      </c>
      <c r="H10" t="s">
        <v>861</v>
      </c>
    </row>
    <row r="11" spans="1:8" ht="12.75">
      <c r="A11">
        <v>6</v>
      </c>
      <c r="B11" t="s">
        <v>862</v>
      </c>
      <c r="C11" s="125" t="s">
        <v>7</v>
      </c>
      <c r="D11" t="s">
        <v>453</v>
      </c>
      <c r="E11" s="110">
        <v>14300000</v>
      </c>
      <c r="F11" s="110">
        <v>4290000</v>
      </c>
      <c r="G11" s="192">
        <v>62281</v>
      </c>
      <c r="H11" t="s">
        <v>697</v>
      </c>
    </row>
    <row r="12" spans="1:8" ht="12.75">
      <c r="A12">
        <v>7</v>
      </c>
      <c r="B12" t="s">
        <v>863</v>
      </c>
      <c r="C12" s="125" t="s">
        <v>7</v>
      </c>
      <c r="D12" t="s">
        <v>453</v>
      </c>
      <c r="E12" s="110">
        <v>43750000</v>
      </c>
      <c r="F12" s="110">
        <v>17500000</v>
      </c>
      <c r="G12" s="192">
        <v>62289</v>
      </c>
      <c r="H12" t="s">
        <v>571</v>
      </c>
    </row>
    <row r="13" spans="1:8" ht="12.75">
      <c r="A13">
        <v>8</v>
      </c>
      <c r="B13" t="s">
        <v>864</v>
      </c>
      <c r="C13" s="125" t="s">
        <v>7</v>
      </c>
      <c r="D13" t="s">
        <v>453</v>
      </c>
      <c r="E13" s="110">
        <v>23575000</v>
      </c>
      <c r="F13" s="110">
        <v>7072500</v>
      </c>
      <c r="G13" s="192">
        <v>62331</v>
      </c>
      <c r="H13" t="s">
        <v>571</v>
      </c>
    </row>
    <row r="14" spans="1:8" ht="12.75">
      <c r="A14">
        <v>9</v>
      </c>
      <c r="B14" t="s">
        <v>865</v>
      </c>
      <c r="C14" s="125" t="s">
        <v>7</v>
      </c>
      <c r="D14" t="s">
        <v>453</v>
      </c>
      <c r="E14" s="110">
        <v>100000000</v>
      </c>
      <c r="F14" s="110">
        <v>30000000</v>
      </c>
      <c r="G14" s="192">
        <v>62337</v>
      </c>
      <c r="H14" t="s">
        <v>595</v>
      </c>
    </row>
    <row r="15" spans="1:8" ht="12.75">
      <c r="A15">
        <v>10</v>
      </c>
      <c r="B15" t="s">
        <v>879</v>
      </c>
      <c r="C15" s="125" t="s">
        <v>7</v>
      </c>
      <c r="D15" t="s">
        <v>458</v>
      </c>
      <c r="E15" s="110">
        <v>2000000000</v>
      </c>
      <c r="F15" s="110">
        <v>920000000</v>
      </c>
      <c r="G15" s="192">
        <v>62345</v>
      </c>
      <c r="H15" t="s">
        <v>866</v>
      </c>
    </row>
    <row r="16" spans="1:8" ht="12.75">
      <c r="A16">
        <v>11</v>
      </c>
      <c r="B16" t="s">
        <v>867</v>
      </c>
      <c r="C16" s="125" t="s">
        <v>7</v>
      </c>
      <c r="D16" t="s">
        <v>730</v>
      </c>
      <c r="E16" s="110"/>
      <c r="F16" s="110">
        <v>117000000</v>
      </c>
      <c r="G16" s="192">
        <v>62386</v>
      </c>
      <c r="H16" t="s">
        <v>571</v>
      </c>
    </row>
    <row r="17" spans="1:8" ht="12.75">
      <c r="A17">
        <v>12</v>
      </c>
      <c r="B17" t="s">
        <v>868</v>
      </c>
      <c r="C17" s="125" t="s">
        <v>7</v>
      </c>
      <c r="D17" t="s">
        <v>453</v>
      </c>
      <c r="E17" s="110">
        <v>20000000</v>
      </c>
      <c r="F17" s="110">
        <v>6000000</v>
      </c>
      <c r="G17" s="192">
        <v>62402</v>
      </c>
      <c r="H17" t="s">
        <v>595</v>
      </c>
    </row>
    <row r="18" spans="1:8" ht="12.75">
      <c r="A18">
        <v>13</v>
      </c>
      <c r="B18" t="s">
        <v>664</v>
      </c>
      <c r="C18" s="125" t="s">
        <v>105</v>
      </c>
      <c r="D18" t="s">
        <v>458</v>
      </c>
      <c r="E18" s="110">
        <v>200000000</v>
      </c>
      <c r="F18" s="110">
        <v>200000000</v>
      </c>
      <c r="G18" s="192">
        <v>62433</v>
      </c>
      <c r="H18" t="s">
        <v>697</v>
      </c>
    </row>
    <row r="19" spans="1:8" ht="12.75">
      <c r="A19">
        <v>14</v>
      </c>
      <c r="B19" t="s">
        <v>869</v>
      </c>
      <c r="C19" s="125" t="s">
        <v>105</v>
      </c>
      <c r="D19" t="s">
        <v>458</v>
      </c>
      <c r="E19" s="110">
        <v>500000000</v>
      </c>
      <c r="F19" s="110">
        <v>500000000</v>
      </c>
      <c r="G19" s="192">
        <v>62446</v>
      </c>
      <c r="H19" t="s">
        <v>665</v>
      </c>
    </row>
    <row r="20" spans="1:8" ht="12.75">
      <c r="A20">
        <v>15</v>
      </c>
      <c r="B20" t="s">
        <v>870</v>
      </c>
      <c r="C20" s="125" t="s">
        <v>7</v>
      </c>
      <c r="D20" t="s">
        <v>453</v>
      </c>
      <c r="E20" s="110">
        <v>20000000</v>
      </c>
      <c r="F20" s="110">
        <v>6000000</v>
      </c>
      <c r="G20" s="192">
        <v>62461</v>
      </c>
      <c r="H20" t="s">
        <v>871</v>
      </c>
    </row>
    <row r="21" spans="1:8" ht="12.75">
      <c r="A21">
        <v>16</v>
      </c>
      <c r="B21" t="s">
        <v>872</v>
      </c>
      <c r="C21" s="125" t="s">
        <v>7</v>
      </c>
      <c r="D21" t="s">
        <v>730</v>
      </c>
      <c r="E21" s="110">
        <v>24300000</v>
      </c>
      <c r="F21" s="110">
        <v>24300000</v>
      </c>
      <c r="G21" s="192">
        <v>62483</v>
      </c>
      <c r="H21" t="s">
        <v>571</v>
      </c>
    </row>
    <row r="22" spans="1:8" ht="12.75">
      <c r="A22">
        <v>17</v>
      </c>
      <c r="B22" t="s">
        <v>873</v>
      </c>
      <c r="C22" s="125" t="s">
        <v>7</v>
      </c>
      <c r="D22" t="s">
        <v>453</v>
      </c>
      <c r="E22" s="110">
        <v>200000000</v>
      </c>
      <c r="F22" s="110">
        <v>80000000</v>
      </c>
      <c r="G22" s="192">
        <v>62488</v>
      </c>
      <c r="H22" t="s">
        <v>697</v>
      </c>
    </row>
    <row r="23" spans="1:8" ht="12.75">
      <c r="A23">
        <v>18</v>
      </c>
      <c r="B23" t="s">
        <v>874</v>
      </c>
      <c r="C23" s="125" t="s">
        <v>7</v>
      </c>
      <c r="D23" t="s">
        <v>453</v>
      </c>
      <c r="E23" s="110">
        <v>100000000</v>
      </c>
      <c r="F23" s="110">
        <v>30000000</v>
      </c>
      <c r="G23" s="193" t="s">
        <v>875</v>
      </c>
      <c r="H23" t="s">
        <v>697</v>
      </c>
    </row>
    <row r="24" spans="1:8" ht="12.75">
      <c r="A24">
        <v>19</v>
      </c>
      <c r="B24" t="s">
        <v>731</v>
      </c>
      <c r="C24" s="125" t="s">
        <v>105</v>
      </c>
      <c r="D24" t="s">
        <v>458</v>
      </c>
      <c r="E24" s="110">
        <v>750000000</v>
      </c>
      <c r="F24" s="110">
        <v>750000000</v>
      </c>
      <c r="G24" s="192">
        <v>62533</v>
      </c>
      <c r="H24" t="s">
        <v>571</v>
      </c>
    </row>
    <row r="25" spans="1:8" ht="12.75">
      <c r="A25" s="188">
        <v>20</v>
      </c>
      <c r="B25" s="188" t="s">
        <v>948</v>
      </c>
      <c r="C25" s="190" t="s">
        <v>7</v>
      </c>
      <c r="D25" s="188" t="s">
        <v>453</v>
      </c>
      <c r="E25" s="189">
        <v>1000000</v>
      </c>
      <c r="F25" s="189">
        <v>49000000</v>
      </c>
      <c r="G25" s="194">
        <v>62539</v>
      </c>
      <c r="H25" s="188" t="s">
        <v>595</v>
      </c>
    </row>
    <row r="26" spans="1:8" ht="13.5" thickBot="1">
      <c r="A26" s="53"/>
      <c r="B26" s="53"/>
      <c r="C26" s="53"/>
      <c r="D26" s="61" t="s">
        <v>39</v>
      </c>
      <c r="E26" s="116">
        <f>SUM(E6:E25)</f>
        <v>4621925000</v>
      </c>
      <c r="F26" s="116">
        <f>SUM(F6:F25)</f>
        <v>3023562500</v>
      </c>
      <c r="G26" s="53"/>
      <c r="H26" s="53"/>
    </row>
    <row r="27" ht="13.5" thickTop="1"/>
    <row r="29" spans="2:7" ht="12.75">
      <c r="B29" s="119" t="s">
        <v>640</v>
      </c>
      <c r="C29" s="125"/>
      <c r="G29" s="5"/>
    </row>
    <row r="30" spans="2:7" ht="12.75">
      <c r="B30" s="119" t="s">
        <v>876</v>
      </c>
      <c r="C30" s="125"/>
      <c r="G30" s="5"/>
    </row>
    <row r="31" spans="3:7" ht="12.75">
      <c r="C31" s="125"/>
      <c r="G31" s="5"/>
    </row>
    <row r="32" spans="1:7" ht="24.75" thickBot="1">
      <c r="A32" s="107" t="s">
        <v>258</v>
      </c>
      <c r="B32" s="107" t="s">
        <v>259</v>
      </c>
      <c r="C32" s="107" t="s">
        <v>441</v>
      </c>
      <c r="D32" s="107" t="s">
        <v>508</v>
      </c>
      <c r="E32" s="107" t="s">
        <v>262</v>
      </c>
      <c r="F32" s="109" t="s">
        <v>442</v>
      </c>
      <c r="G32" s="107" t="s">
        <v>263</v>
      </c>
    </row>
    <row r="33" spans="1:7" ht="12.75">
      <c r="A33">
        <v>1</v>
      </c>
      <c r="B33" t="s">
        <v>794</v>
      </c>
      <c r="C33" s="195">
        <v>0.006969409722222222</v>
      </c>
      <c r="D33" t="s">
        <v>856</v>
      </c>
      <c r="E33" s="110">
        <v>88700000</v>
      </c>
      <c r="F33" s="191">
        <v>62207</v>
      </c>
      <c r="G33" t="s">
        <v>578</v>
      </c>
    </row>
    <row r="34" spans="1:7" ht="12.75">
      <c r="A34">
        <v>2</v>
      </c>
      <c r="B34" t="s">
        <v>880</v>
      </c>
      <c r="C34" s="196">
        <v>0.08402777777777777</v>
      </c>
      <c r="D34" t="s">
        <v>453</v>
      </c>
      <c r="E34" s="110">
        <v>110000000</v>
      </c>
      <c r="F34" s="191">
        <v>62220</v>
      </c>
      <c r="G34" t="s">
        <v>578</v>
      </c>
    </row>
    <row r="35" spans="1:7" ht="12.75">
      <c r="A35">
        <v>3</v>
      </c>
      <c r="B35" t="s">
        <v>791</v>
      </c>
      <c r="C35" s="196">
        <v>0.41875</v>
      </c>
      <c r="D35" t="s">
        <v>453</v>
      </c>
      <c r="E35" s="110">
        <v>73500000</v>
      </c>
      <c r="F35" s="191">
        <v>62231</v>
      </c>
      <c r="G35" t="s">
        <v>881</v>
      </c>
    </row>
    <row r="36" spans="1:7" ht="12.75">
      <c r="A36">
        <v>4</v>
      </c>
      <c r="B36" t="s">
        <v>632</v>
      </c>
      <c r="C36" s="196">
        <v>0.41875</v>
      </c>
      <c r="D36" t="s">
        <v>453</v>
      </c>
      <c r="E36" s="110">
        <v>74518100</v>
      </c>
      <c r="F36" s="191">
        <v>62237</v>
      </c>
      <c r="G36" t="s">
        <v>693</v>
      </c>
    </row>
    <row r="37" spans="1:7" ht="12.75">
      <c r="A37">
        <v>5</v>
      </c>
      <c r="B37" t="s">
        <v>590</v>
      </c>
      <c r="C37" s="196">
        <v>0.12638888888888888</v>
      </c>
      <c r="D37" t="s">
        <v>453</v>
      </c>
      <c r="E37" s="110">
        <v>40000000</v>
      </c>
      <c r="F37" s="191">
        <v>62248</v>
      </c>
      <c r="G37" t="s">
        <v>881</v>
      </c>
    </row>
    <row r="38" spans="1:7" ht="12.75">
      <c r="A38">
        <v>6</v>
      </c>
      <c r="B38" t="s">
        <v>882</v>
      </c>
      <c r="C38" s="195">
        <v>0.006979641203703704</v>
      </c>
      <c r="D38" t="s">
        <v>856</v>
      </c>
      <c r="E38" s="110">
        <v>116600000</v>
      </c>
      <c r="F38" s="191">
        <v>62257</v>
      </c>
      <c r="G38" t="s">
        <v>697</v>
      </c>
    </row>
    <row r="39" spans="1:7" ht="12.75">
      <c r="A39">
        <v>7</v>
      </c>
      <c r="B39" t="s">
        <v>883</v>
      </c>
      <c r="C39" s="195">
        <v>0.0007029976851851853</v>
      </c>
      <c r="D39" t="s">
        <v>453</v>
      </c>
      <c r="E39" s="110">
        <v>42500000</v>
      </c>
      <c r="F39" s="191">
        <v>62266</v>
      </c>
      <c r="G39" t="s">
        <v>578</v>
      </c>
    </row>
    <row r="40" spans="1:7" ht="12.75">
      <c r="A40">
        <v>8</v>
      </c>
      <c r="B40" t="s">
        <v>884</v>
      </c>
      <c r="C40" s="196">
        <v>0.42291666666666666</v>
      </c>
      <c r="D40" t="s">
        <v>856</v>
      </c>
      <c r="E40" s="110">
        <v>118800000</v>
      </c>
      <c r="F40" s="191">
        <v>62267</v>
      </c>
      <c r="G40" t="s">
        <v>697</v>
      </c>
    </row>
    <row r="41" spans="1:7" ht="12.75">
      <c r="A41">
        <v>9</v>
      </c>
      <c r="B41" t="s">
        <v>885</v>
      </c>
      <c r="C41" s="196">
        <v>0.1673611111111111</v>
      </c>
      <c r="D41" t="s">
        <v>453</v>
      </c>
      <c r="E41" s="110">
        <v>63000000</v>
      </c>
      <c r="F41" s="191">
        <v>62299</v>
      </c>
      <c r="G41" t="s">
        <v>881</v>
      </c>
    </row>
    <row r="42" spans="1:7" ht="12.75">
      <c r="A42">
        <v>10</v>
      </c>
      <c r="B42" t="s">
        <v>886</v>
      </c>
      <c r="C42" s="195">
        <v>0.0006961805555555555</v>
      </c>
      <c r="D42" t="s">
        <v>887</v>
      </c>
      <c r="E42" s="110">
        <v>23199360</v>
      </c>
      <c r="F42" s="191">
        <v>62314</v>
      </c>
      <c r="G42" t="s">
        <v>881</v>
      </c>
    </row>
    <row r="43" spans="1:7" ht="12.75">
      <c r="A43">
        <v>11</v>
      </c>
      <c r="B43" t="s">
        <v>888</v>
      </c>
      <c r="C43" s="195">
        <v>0.0007115740740740741</v>
      </c>
      <c r="D43" t="s">
        <v>856</v>
      </c>
      <c r="E43" s="110">
        <v>1492000000</v>
      </c>
      <c r="F43" s="191">
        <v>62315</v>
      </c>
      <c r="G43" t="s">
        <v>697</v>
      </c>
    </row>
    <row r="44" spans="1:7" ht="12.75">
      <c r="A44">
        <v>12</v>
      </c>
      <c r="B44" t="s">
        <v>889</v>
      </c>
      <c r="C44" s="196">
        <v>0.042361111111111106</v>
      </c>
      <c r="D44" t="s">
        <v>856</v>
      </c>
      <c r="E44" s="110">
        <v>125000000</v>
      </c>
      <c r="F44" s="191">
        <v>62323</v>
      </c>
      <c r="G44" t="s">
        <v>697</v>
      </c>
    </row>
    <row r="45" spans="1:7" ht="12.75">
      <c r="A45">
        <v>13</v>
      </c>
      <c r="B45" t="s">
        <v>605</v>
      </c>
      <c r="C45" s="196">
        <v>0.4611111111111111</v>
      </c>
      <c r="D45" t="s">
        <v>453</v>
      </c>
      <c r="E45" s="110">
        <v>8000000</v>
      </c>
      <c r="F45" s="191">
        <v>62324</v>
      </c>
      <c r="G45" t="s">
        <v>578</v>
      </c>
    </row>
    <row r="46" spans="1:7" ht="12.75">
      <c r="A46">
        <v>14</v>
      </c>
      <c r="B46" t="s">
        <v>890</v>
      </c>
      <c r="C46" s="195">
        <v>0.007017314814814816</v>
      </c>
      <c r="D46" t="s">
        <v>856</v>
      </c>
      <c r="E46" s="110">
        <v>96591000</v>
      </c>
      <c r="F46" s="191">
        <v>62335</v>
      </c>
      <c r="G46" t="s">
        <v>693</v>
      </c>
    </row>
    <row r="47" spans="1:7" ht="12.75">
      <c r="A47">
        <v>15</v>
      </c>
      <c r="B47" t="s">
        <v>891</v>
      </c>
      <c r="C47" s="196">
        <v>0.12638888888888888</v>
      </c>
      <c r="D47" t="s">
        <v>730</v>
      </c>
      <c r="E47" s="110">
        <v>676843267</v>
      </c>
      <c r="F47" s="191">
        <v>62359</v>
      </c>
      <c r="G47" t="s">
        <v>697</v>
      </c>
    </row>
    <row r="48" spans="1:7" ht="12.75">
      <c r="A48">
        <v>16</v>
      </c>
      <c r="B48" t="s">
        <v>892</v>
      </c>
      <c r="C48" s="196">
        <v>0.042361111111111106</v>
      </c>
      <c r="D48" t="s">
        <v>730</v>
      </c>
      <c r="E48" s="110">
        <v>350493000</v>
      </c>
      <c r="F48" s="191">
        <v>62379</v>
      </c>
      <c r="G48" t="s">
        <v>578</v>
      </c>
    </row>
    <row r="49" spans="1:7" ht="12.75">
      <c r="A49">
        <v>17</v>
      </c>
      <c r="B49" t="s">
        <v>893</v>
      </c>
      <c r="C49" s="196">
        <v>0.08402777777777777</v>
      </c>
      <c r="D49" t="s">
        <v>856</v>
      </c>
      <c r="E49" s="110">
        <v>87500000</v>
      </c>
      <c r="F49" s="191">
        <v>62399</v>
      </c>
      <c r="G49" t="s">
        <v>894</v>
      </c>
    </row>
    <row r="50" spans="1:7" ht="12.75">
      <c r="A50">
        <v>18</v>
      </c>
      <c r="B50" t="s">
        <v>797</v>
      </c>
      <c r="C50" s="196">
        <v>0.8340277777777777</v>
      </c>
      <c r="D50" t="s">
        <v>856</v>
      </c>
      <c r="E50" s="110">
        <v>25629700</v>
      </c>
      <c r="F50" s="191">
        <v>62403</v>
      </c>
      <c r="G50" t="s">
        <v>571</v>
      </c>
    </row>
    <row r="51" spans="1:7" ht="12.75">
      <c r="A51">
        <v>19</v>
      </c>
      <c r="B51" t="s">
        <v>833</v>
      </c>
      <c r="C51" s="196">
        <v>0.04305555555555556</v>
      </c>
      <c r="D51" t="s">
        <v>453</v>
      </c>
      <c r="E51" s="110">
        <v>80000000</v>
      </c>
      <c r="F51" s="191">
        <v>62413</v>
      </c>
      <c r="G51" t="s">
        <v>693</v>
      </c>
    </row>
    <row r="52" spans="1:7" ht="12.75">
      <c r="A52">
        <v>20</v>
      </c>
      <c r="B52" t="s">
        <v>675</v>
      </c>
      <c r="C52" s="196">
        <v>0.8381944444444445</v>
      </c>
      <c r="D52" t="s">
        <v>453</v>
      </c>
      <c r="E52" s="110">
        <v>37100000</v>
      </c>
      <c r="F52" s="191">
        <v>62422</v>
      </c>
      <c r="G52" t="s">
        <v>676</v>
      </c>
    </row>
    <row r="53" spans="1:7" ht="12.75">
      <c r="A53">
        <v>21</v>
      </c>
      <c r="B53" t="s">
        <v>949</v>
      </c>
      <c r="C53" s="196">
        <v>0.1673611111111111</v>
      </c>
      <c r="D53" t="s">
        <v>887</v>
      </c>
      <c r="E53" s="110">
        <v>41250000</v>
      </c>
      <c r="F53" s="191">
        <v>62438</v>
      </c>
      <c r="G53" t="s">
        <v>9</v>
      </c>
    </row>
    <row r="54" spans="1:7" ht="12.75">
      <c r="A54">
        <v>22</v>
      </c>
      <c r="B54" t="s">
        <v>895</v>
      </c>
      <c r="C54" s="195">
        <v>0.007008101851851852</v>
      </c>
      <c r="D54" t="s">
        <v>856</v>
      </c>
      <c r="E54" s="110">
        <v>89269200</v>
      </c>
      <c r="F54" s="191">
        <v>62818</v>
      </c>
      <c r="G54" t="s">
        <v>697</v>
      </c>
    </row>
    <row r="55" spans="1:7" ht="12.75">
      <c r="A55">
        <v>23</v>
      </c>
      <c r="B55" t="s">
        <v>764</v>
      </c>
      <c r="C55" s="196">
        <v>0.042361111111111106</v>
      </c>
      <c r="D55" t="s">
        <v>856</v>
      </c>
      <c r="E55" s="110">
        <v>131901600</v>
      </c>
      <c r="F55" s="191">
        <v>62461</v>
      </c>
      <c r="G55" t="s">
        <v>896</v>
      </c>
    </row>
    <row r="56" spans="1:7" ht="12.75">
      <c r="A56">
        <v>24</v>
      </c>
      <c r="B56" t="s">
        <v>897</v>
      </c>
      <c r="C56" s="196">
        <v>0.08402777777777777</v>
      </c>
      <c r="D56" t="s">
        <v>453</v>
      </c>
      <c r="E56" s="110">
        <v>191918200</v>
      </c>
      <c r="F56" s="191">
        <v>62473</v>
      </c>
      <c r="G56" t="s">
        <v>595</v>
      </c>
    </row>
    <row r="57" spans="1:7" ht="12.75">
      <c r="A57">
        <v>25</v>
      </c>
      <c r="B57" t="s">
        <v>712</v>
      </c>
      <c r="C57" s="196">
        <v>0.1673611111111111</v>
      </c>
      <c r="D57" t="s">
        <v>453</v>
      </c>
      <c r="E57" s="110">
        <v>10000000</v>
      </c>
      <c r="F57" s="191">
        <v>62164</v>
      </c>
      <c r="G57" t="s">
        <v>595</v>
      </c>
    </row>
    <row r="58" spans="1:7" ht="12.75">
      <c r="A58">
        <v>26</v>
      </c>
      <c r="B58" t="s">
        <v>898</v>
      </c>
      <c r="C58" s="196">
        <v>0.1673611111111111</v>
      </c>
      <c r="D58" t="s">
        <v>453</v>
      </c>
      <c r="E58" s="110">
        <v>49000000</v>
      </c>
      <c r="F58" s="191">
        <v>62540</v>
      </c>
      <c r="G58" t="s">
        <v>697</v>
      </c>
    </row>
    <row r="59" spans="1:7" ht="13.5" thickBot="1">
      <c r="A59" s="53"/>
      <c r="B59" s="53"/>
      <c r="C59" s="53"/>
      <c r="D59" s="61" t="s">
        <v>39</v>
      </c>
      <c r="E59" s="116">
        <f>SUM(E33:E58)</f>
        <v>4243313427</v>
      </c>
      <c r="F59" s="53"/>
      <c r="G59" s="53"/>
    </row>
    <row r="60" ht="13.5" thickTop="1"/>
    <row r="61" spans="2:3" ht="12.75">
      <c r="B61" s="119" t="s">
        <v>750</v>
      </c>
      <c r="C61" s="125"/>
    </row>
    <row r="62" spans="2:3" ht="12.75">
      <c r="B62" s="119" t="s">
        <v>876</v>
      </c>
      <c r="C62" s="125"/>
    </row>
    <row r="63" ht="12.75">
      <c r="C63" s="125"/>
    </row>
    <row r="64" spans="1:7" ht="15.75" customHeight="1">
      <c r="A64" s="820" t="s">
        <v>700</v>
      </c>
      <c r="B64" s="820" t="s">
        <v>701</v>
      </c>
      <c r="C64" s="826" t="s">
        <v>899</v>
      </c>
      <c r="D64" s="826"/>
      <c r="E64" s="822" t="s">
        <v>36</v>
      </c>
      <c r="F64" s="822" t="s">
        <v>262</v>
      </c>
      <c r="G64" s="824" t="s">
        <v>751</v>
      </c>
    </row>
    <row r="65" spans="1:7" ht="15" customHeight="1" thickBot="1">
      <c r="A65" s="821"/>
      <c r="B65" s="821"/>
      <c r="C65" s="68" t="s">
        <v>900</v>
      </c>
      <c r="D65" s="68" t="s">
        <v>901</v>
      </c>
      <c r="E65" s="823"/>
      <c r="F65" s="823"/>
      <c r="G65" s="825"/>
    </row>
    <row r="66" spans="1:7" ht="12.75">
      <c r="A66">
        <v>1</v>
      </c>
      <c r="B66" t="s">
        <v>902</v>
      </c>
      <c r="C66">
        <v>1963688</v>
      </c>
      <c r="D66">
        <v>2356424</v>
      </c>
      <c r="E66" s="110">
        <v>392737</v>
      </c>
      <c r="F66" s="110">
        <v>39273700</v>
      </c>
      <c r="G66" s="191">
        <v>62184</v>
      </c>
    </row>
    <row r="67" spans="1:7" ht="12.75">
      <c r="A67">
        <v>2</v>
      </c>
      <c r="B67" t="s">
        <v>827</v>
      </c>
      <c r="C67">
        <v>1923819</v>
      </c>
      <c r="D67">
        <v>1999169</v>
      </c>
      <c r="E67" s="110">
        <v>75351</v>
      </c>
      <c r="F67" s="110">
        <v>7535100</v>
      </c>
      <c r="G67" s="191">
        <v>62184</v>
      </c>
    </row>
    <row r="68" spans="1:7" ht="12.75">
      <c r="A68">
        <v>3</v>
      </c>
      <c r="B68" t="s">
        <v>773</v>
      </c>
      <c r="C68">
        <v>1406251</v>
      </c>
      <c r="D68">
        <v>1534090</v>
      </c>
      <c r="E68" s="110">
        <v>127840</v>
      </c>
      <c r="F68" s="110">
        <v>12784000</v>
      </c>
      <c r="G68" s="191">
        <v>62185</v>
      </c>
    </row>
    <row r="69" spans="1:7" ht="12.75">
      <c r="A69">
        <v>4</v>
      </c>
      <c r="B69" t="s">
        <v>893</v>
      </c>
      <c r="C69">
        <v>1250001</v>
      </c>
      <c r="D69">
        <v>1750000</v>
      </c>
      <c r="E69" s="110">
        <v>500000</v>
      </c>
      <c r="F69" s="110">
        <v>50000000</v>
      </c>
      <c r="G69" s="191">
        <v>62185</v>
      </c>
    </row>
    <row r="70" spans="1:7" ht="12.75">
      <c r="A70">
        <v>5</v>
      </c>
      <c r="B70" t="s">
        <v>903</v>
      </c>
      <c r="C70">
        <v>1000001</v>
      </c>
      <c r="D70">
        <v>1250000</v>
      </c>
      <c r="E70" s="110">
        <v>250000</v>
      </c>
      <c r="F70" s="110">
        <v>25000000</v>
      </c>
      <c r="G70" s="191">
        <v>62186</v>
      </c>
    </row>
    <row r="71" spans="1:7" ht="12.75">
      <c r="A71">
        <v>6</v>
      </c>
      <c r="B71" t="s">
        <v>904</v>
      </c>
      <c r="C71">
        <v>3750001</v>
      </c>
      <c r="D71">
        <v>6375000</v>
      </c>
      <c r="E71" s="110">
        <v>2625000</v>
      </c>
      <c r="F71" s="110">
        <v>262500000</v>
      </c>
      <c r="G71" s="191">
        <v>62190</v>
      </c>
    </row>
    <row r="72" spans="1:7" ht="12.75">
      <c r="A72">
        <v>7</v>
      </c>
      <c r="B72" t="s">
        <v>905</v>
      </c>
      <c r="C72">
        <v>1708594</v>
      </c>
      <c r="D72">
        <v>1879452</v>
      </c>
      <c r="E72" s="110">
        <v>170859</v>
      </c>
      <c r="F72" s="110">
        <v>17085900</v>
      </c>
      <c r="G72" s="191">
        <v>62192</v>
      </c>
    </row>
    <row r="73" spans="1:7" ht="12.75">
      <c r="A73">
        <v>8</v>
      </c>
      <c r="B73" t="s">
        <v>638</v>
      </c>
      <c r="C73">
        <v>2467501</v>
      </c>
      <c r="D73">
        <v>2714250</v>
      </c>
      <c r="E73" s="110">
        <v>246750</v>
      </c>
      <c r="F73" s="110">
        <v>24675000</v>
      </c>
      <c r="G73" s="191">
        <v>62192</v>
      </c>
    </row>
    <row r="74" spans="1:7" ht="12.75">
      <c r="A74">
        <v>9</v>
      </c>
      <c r="B74" t="s">
        <v>906</v>
      </c>
      <c r="C74">
        <v>24000001</v>
      </c>
      <c r="D74">
        <v>27600000</v>
      </c>
      <c r="E74" s="110">
        <v>3600000</v>
      </c>
      <c r="F74" s="110">
        <v>360000000</v>
      </c>
      <c r="G74" s="191">
        <v>62200</v>
      </c>
    </row>
    <row r="75" spans="1:7" ht="12.75">
      <c r="A75">
        <v>10</v>
      </c>
      <c r="B75" t="s">
        <v>907</v>
      </c>
      <c r="C75">
        <v>900001</v>
      </c>
      <c r="D75">
        <v>1134000</v>
      </c>
      <c r="E75" s="110">
        <v>234000</v>
      </c>
      <c r="F75" s="110">
        <v>23400000</v>
      </c>
      <c r="G75" s="191">
        <v>62200</v>
      </c>
    </row>
    <row r="76" spans="1:7" ht="12.75">
      <c r="A76">
        <v>11</v>
      </c>
      <c r="B76" t="s">
        <v>611</v>
      </c>
      <c r="C76">
        <v>2999514</v>
      </c>
      <c r="D76">
        <v>3104348</v>
      </c>
      <c r="E76" s="110">
        <v>104835</v>
      </c>
      <c r="F76" s="110">
        <v>10483500</v>
      </c>
      <c r="G76" s="191">
        <v>62212</v>
      </c>
    </row>
    <row r="77" spans="1:7" ht="12.75">
      <c r="A77">
        <v>12</v>
      </c>
      <c r="B77" t="s">
        <v>908</v>
      </c>
      <c r="C77">
        <v>1291591</v>
      </c>
      <c r="D77">
        <v>2583651</v>
      </c>
      <c r="E77" s="110">
        <v>1292061</v>
      </c>
      <c r="F77" s="110">
        <v>129206100</v>
      </c>
      <c r="G77" s="191">
        <v>62212</v>
      </c>
    </row>
    <row r="78" spans="1:7" ht="12.75">
      <c r="A78">
        <v>13</v>
      </c>
      <c r="B78" t="s">
        <v>909</v>
      </c>
      <c r="C78">
        <v>975001</v>
      </c>
      <c r="D78">
        <v>1462500</v>
      </c>
      <c r="E78" s="110">
        <v>487500</v>
      </c>
      <c r="F78" s="110">
        <v>48750000</v>
      </c>
      <c r="G78" s="191">
        <v>62215</v>
      </c>
    </row>
    <row r="79" spans="1:7" ht="12.75">
      <c r="A79">
        <v>14</v>
      </c>
      <c r="B79" t="s">
        <v>599</v>
      </c>
      <c r="C79">
        <v>912056</v>
      </c>
      <c r="D79">
        <v>1000000</v>
      </c>
      <c r="E79" s="110">
        <v>87945</v>
      </c>
      <c r="F79" s="110">
        <v>8794500</v>
      </c>
      <c r="G79" s="191">
        <v>62247</v>
      </c>
    </row>
    <row r="80" spans="1:7" ht="12.75">
      <c r="A80">
        <v>15</v>
      </c>
      <c r="B80" t="s">
        <v>910</v>
      </c>
      <c r="C80">
        <v>2100001</v>
      </c>
      <c r="D80">
        <v>2205000</v>
      </c>
      <c r="E80" s="110">
        <v>105000</v>
      </c>
      <c r="F80" s="110">
        <v>10500000</v>
      </c>
      <c r="G80" s="191">
        <v>62258</v>
      </c>
    </row>
    <row r="81" spans="1:7" ht="12.75">
      <c r="A81">
        <v>16</v>
      </c>
      <c r="B81" t="s">
        <v>911</v>
      </c>
      <c r="C81">
        <v>3049067</v>
      </c>
      <c r="D81">
        <v>3504930</v>
      </c>
      <c r="E81" s="110">
        <v>455864</v>
      </c>
      <c r="F81" s="110">
        <v>45586400</v>
      </c>
      <c r="G81" s="191">
        <v>62289</v>
      </c>
    </row>
    <row r="82" spans="1:7" ht="12.75">
      <c r="A82">
        <v>17</v>
      </c>
      <c r="B82" t="s">
        <v>765</v>
      </c>
      <c r="C82">
        <v>16848473</v>
      </c>
      <c r="D82">
        <v>19206628</v>
      </c>
      <c r="E82" s="110">
        <v>2358156</v>
      </c>
      <c r="F82" s="110">
        <v>235815600</v>
      </c>
      <c r="G82" s="191">
        <v>62337</v>
      </c>
    </row>
    <row r="83" spans="1:7" ht="12.75">
      <c r="A83">
        <v>18</v>
      </c>
      <c r="B83" t="s">
        <v>723</v>
      </c>
      <c r="C83">
        <v>2250001</v>
      </c>
      <c r="D83">
        <v>2700000</v>
      </c>
      <c r="E83" s="110">
        <v>450000</v>
      </c>
      <c r="F83" s="110">
        <v>45000000</v>
      </c>
      <c r="G83" s="191">
        <v>62339</v>
      </c>
    </row>
    <row r="84" spans="1:7" ht="12.75">
      <c r="A84">
        <v>19</v>
      </c>
      <c r="B84" t="s">
        <v>664</v>
      </c>
      <c r="C84">
        <v>24235284</v>
      </c>
      <c r="D84">
        <v>27182320</v>
      </c>
      <c r="E84" s="110">
        <v>2947037</v>
      </c>
      <c r="F84" s="110">
        <v>294703700</v>
      </c>
      <c r="G84" s="191">
        <v>62340</v>
      </c>
    </row>
    <row r="85" spans="1:7" ht="12.75">
      <c r="A85">
        <v>20</v>
      </c>
      <c r="B85" t="s">
        <v>576</v>
      </c>
      <c r="C85">
        <v>2537325</v>
      </c>
      <c r="D85">
        <v>3080000</v>
      </c>
      <c r="E85" s="110">
        <v>542676</v>
      </c>
      <c r="F85" s="110">
        <v>54267600</v>
      </c>
      <c r="G85" s="191">
        <v>62345</v>
      </c>
    </row>
    <row r="86" spans="1:7" ht="12.75">
      <c r="A86">
        <v>21</v>
      </c>
      <c r="B86" t="s">
        <v>912</v>
      </c>
      <c r="C86">
        <v>20157852</v>
      </c>
      <c r="D86">
        <v>22173851</v>
      </c>
      <c r="E86" s="110">
        <v>2016000</v>
      </c>
      <c r="F86" s="110">
        <v>201600000</v>
      </c>
      <c r="G86" s="191">
        <v>62352</v>
      </c>
    </row>
    <row r="87" spans="1:7" ht="12.75">
      <c r="A87">
        <v>22</v>
      </c>
      <c r="B87" t="s">
        <v>913</v>
      </c>
      <c r="C87">
        <v>1600001</v>
      </c>
      <c r="D87">
        <v>1760000</v>
      </c>
      <c r="E87" s="110">
        <v>160000</v>
      </c>
      <c r="F87" s="110">
        <v>16000000</v>
      </c>
      <c r="G87" s="191">
        <v>62386</v>
      </c>
    </row>
    <row r="88" spans="1:7" ht="12.75">
      <c r="A88">
        <v>23</v>
      </c>
      <c r="B88" t="s">
        <v>698</v>
      </c>
      <c r="C88">
        <v>1817562</v>
      </c>
      <c r="D88">
        <v>1989559</v>
      </c>
      <c r="E88" s="110">
        <v>171998</v>
      </c>
      <c r="F88" s="110">
        <v>17199800</v>
      </c>
      <c r="G88" s="191">
        <v>62386</v>
      </c>
    </row>
    <row r="89" spans="1:7" ht="12.75">
      <c r="A89">
        <v>24</v>
      </c>
      <c r="B89" t="s">
        <v>914</v>
      </c>
      <c r="C89">
        <v>7076161</v>
      </c>
      <c r="D89">
        <v>7783776</v>
      </c>
      <c r="E89" s="110">
        <v>707616</v>
      </c>
      <c r="F89" s="110">
        <v>70761600</v>
      </c>
      <c r="G89" s="197" t="s">
        <v>935</v>
      </c>
    </row>
    <row r="90" spans="1:7" ht="12.75">
      <c r="A90">
        <v>25</v>
      </c>
      <c r="B90" t="s">
        <v>915</v>
      </c>
      <c r="C90">
        <v>1020001</v>
      </c>
      <c r="D90">
        <v>1173000</v>
      </c>
      <c r="E90" s="110">
        <v>153000</v>
      </c>
      <c r="F90" s="110">
        <v>15300000</v>
      </c>
      <c r="G90" s="191">
        <v>62389</v>
      </c>
    </row>
    <row r="91" spans="1:7" ht="12.75">
      <c r="A91">
        <v>26</v>
      </c>
      <c r="B91" t="s">
        <v>777</v>
      </c>
      <c r="C91">
        <v>21490852</v>
      </c>
      <c r="D91">
        <v>30087062</v>
      </c>
      <c r="E91" s="110">
        <v>8596211</v>
      </c>
      <c r="F91" s="110">
        <v>85962110</v>
      </c>
      <c r="G91" s="191">
        <v>62402</v>
      </c>
    </row>
    <row r="92" spans="1:7" ht="12.75">
      <c r="A92">
        <v>27</v>
      </c>
      <c r="B92" t="s">
        <v>42</v>
      </c>
      <c r="C92">
        <v>2160001</v>
      </c>
      <c r="D92">
        <v>3000000</v>
      </c>
      <c r="E92" s="110">
        <v>840000</v>
      </c>
      <c r="F92" s="110">
        <v>8400000</v>
      </c>
      <c r="G92" s="191">
        <v>62406</v>
      </c>
    </row>
    <row r="93" spans="1:7" ht="12.75">
      <c r="A93">
        <v>28</v>
      </c>
      <c r="B93" t="s">
        <v>897</v>
      </c>
      <c r="C93">
        <v>3198637</v>
      </c>
      <c r="D93">
        <v>3838364</v>
      </c>
      <c r="E93" s="110">
        <v>639728</v>
      </c>
      <c r="F93" s="110">
        <v>63972800</v>
      </c>
      <c r="G93" s="191">
        <v>62417</v>
      </c>
    </row>
    <row r="94" spans="1:7" ht="12.75">
      <c r="A94">
        <v>29</v>
      </c>
      <c r="B94" t="s">
        <v>729</v>
      </c>
      <c r="C94">
        <v>16038031</v>
      </c>
      <c r="D94">
        <v>17639157</v>
      </c>
      <c r="E94" s="110">
        <v>1601127</v>
      </c>
      <c r="F94" s="110">
        <v>160112700</v>
      </c>
      <c r="G94" s="191">
        <v>62418</v>
      </c>
    </row>
    <row r="95" spans="1:7" ht="12.75">
      <c r="A95">
        <v>30</v>
      </c>
      <c r="B95" t="s">
        <v>604</v>
      </c>
      <c r="C95">
        <v>3300001</v>
      </c>
      <c r="D95">
        <v>3740000</v>
      </c>
      <c r="E95" s="110">
        <v>440000</v>
      </c>
      <c r="F95" s="110">
        <v>44000000</v>
      </c>
      <c r="G95" s="191">
        <v>62418</v>
      </c>
    </row>
    <row r="96" spans="1:7" ht="12.75">
      <c r="A96">
        <v>31</v>
      </c>
      <c r="B96" t="s">
        <v>766</v>
      </c>
      <c r="C96">
        <v>644001</v>
      </c>
      <c r="D96">
        <v>1000000</v>
      </c>
      <c r="E96" s="110">
        <v>356000</v>
      </c>
      <c r="F96" s="110">
        <v>35600000</v>
      </c>
      <c r="G96" s="191">
        <v>62419</v>
      </c>
    </row>
    <row r="97" spans="1:7" ht="12.75">
      <c r="A97">
        <v>32</v>
      </c>
      <c r="B97" t="s">
        <v>916</v>
      </c>
      <c r="C97">
        <v>3561862</v>
      </c>
      <c r="D97">
        <v>3743909</v>
      </c>
      <c r="E97" s="110">
        <v>182048</v>
      </c>
      <c r="F97" s="110">
        <v>18204800</v>
      </c>
      <c r="G97" s="191">
        <v>62423</v>
      </c>
    </row>
    <row r="98" spans="1:7" ht="12.75">
      <c r="A98">
        <v>33</v>
      </c>
      <c r="B98" t="s">
        <v>793</v>
      </c>
      <c r="C98">
        <v>24181379</v>
      </c>
      <c r="D98">
        <v>27808585</v>
      </c>
      <c r="E98" s="110">
        <v>3627207</v>
      </c>
      <c r="F98" s="110">
        <v>362720700</v>
      </c>
      <c r="G98" s="191">
        <v>62423</v>
      </c>
    </row>
    <row r="99" spans="1:7" ht="12.75">
      <c r="A99">
        <v>34</v>
      </c>
      <c r="B99" t="s">
        <v>837</v>
      </c>
      <c r="C99">
        <v>1576166</v>
      </c>
      <c r="D99">
        <v>2100963</v>
      </c>
      <c r="E99" s="110">
        <v>524798</v>
      </c>
      <c r="F99" s="110">
        <v>52479800</v>
      </c>
      <c r="G99" s="191">
        <v>62423</v>
      </c>
    </row>
    <row r="100" spans="1:7" ht="12.75">
      <c r="A100">
        <v>35</v>
      </c>
      <c r="B100" t="s">
        <v>786</v>
      </c>
      <c r="C100">
        <v>3210922</v>
      </c>
      <c r="D100">
        <v>3531525</v>
      </c>
      <c r="E100" s="110">
        <v>320604</v>
      </c>
      <c r="F100" s="110">
        <v>32060400</v>
      </c>
      <c r="G100" s="191">
        <v>62424</v>
      </c>
    </row>
    <row r="101" spans="1:7" ht="12.75">
      <c r="A101">
        <v>36</v>
      </c>
      <c r="B101" t="s">
        <v>778</v>
      </c>
      <c r="C101">
        <v>17442001</v>
      </c>
      <c r="D101">
        <v>22713600</v>
      </c>
      <c r="E101" s="110">
        <v>5271600</v>
      </c>
      <c r="F101" s="110">
        <v>527160000</v>
      </c>
      <c r="G101" s="191">
        <v>62426</v>
      </c>
    </row>
    <row r="102" spans="1:7" ht="12.75">
      <c r="A102">
        <v>37</v>
      </c>
      <c r="B102" t="s">
        <v>800</v>
      </c>
      <c r="C102">
        <v>440001</v>
      </c>
      <c r="D102">
        <v>506000</v>
      </c>
      <c r="E102" s="110">
        <v>66000</v>
      </c>
      <c r="F102" s="110">
        <v>6600000</v>
      </c>
      <c r="G102" s="191">
        <v>62426</v>
      </c>
    </row>
    <row r="103" spans="1:7" ht="12.75">
      <c r="A103">
        <v>38</v>
      </c>
      <c r="B103" t="s">
        <v>917</v>
      </c>
      <c r="C103">
        <v>2000001</v>
      </c>
      <c r="D103">
        <v>2141362</v>
      </c>
      <c r="E103" s="110">
        <v>141362</v>
      </c>
      <c r="F103" s="110">
        <v>14136200</v>
      </c>
      <c r="G103" s="191">
        <v>62426</v>
      </c>
    </row>
    <row r="104" spans="1:7" ht="12.75">
      <c r="A104">
        <v>39</v>
      </c>
      <c r="B104" t="s">
        <v>918</v>
      </c>
      <c r="C104">
        <v>20000001</v>
      </c>
      <c r="D104">
        <v>20600000</v>
      </c>
      <c r="E104" s="110">
        <v>600000</v>
      </c>
      <c r="F104" s="110">
        <v>60000000</v>
      </c>
      <c r="G104" s="191">
        <v>62426</v>
      </c>
    </row>
    <row r="105" spans="1:7" ht="12.75">
      <c r="A105">
        <v>40</v>
      </c>
      <c r="B105" t="s">
        <v>731</v>
      </c>
      <c r="C105">
        <v>37680078</v>
      </c>
      <c r="D105">
        <v>41467075</v>
      </c>
      <c r="E105" s="110">
        <v>3786998</v>
      </c>
      <c r="F105" s="110">
        <v>378699800</v>
      </c>
      <c r="G105" s="191">
        <v>62426</v>
      </c>
    </row>
    <row r="106" spans="1:7" ht="12.75">
      <c r="A106">
        <v>41</v>
      </c>
      <c r="B106" t="s">
        <v>919</v>
      </c>
      <c r="C106">
        <v>20000001</v>
      </c>
      <c r="D106">
        <v>20400000</v>
      </c>
      <c r="E106" s="110">
        <v>400000</v>
      </c>
      <c r="F106" s="110">
        <v>40000000</v>
      </c>
      <c r="G106" s="191">
        <v>62426</v>
      </c>
    </row>
    <row r="107" spans="1:7" ht="12.75">
      <c r="A107">
        <v>42</v>
      </c>
      <c r="B107" t="s">
        <v>920</v>
      </c>
      <c r="C107">
        <v>500001</v>
      </c>
      <c r="D107">
        <v>540000</v>
      </c>
      <c r="E107" s="110">
        <v>40000</v>
      </c>
      <c r="F107" s="110">
        <v>4000000</v>
      </c>
      <c r="G107" s="191">
        <v>62437</v>
      </c>
    </row>
    <row r="108" spans="1:7" ht="12.75">
      <c r="A108">
        <v>43</v>
      </c>
      <c r="B108" t="s">
        <v>831</v>
      </c>
      <c r="C108">
        <v>2419293</v>
      </c>
      <c r="D108">
        <v>2726049</v>
      </c>
      <c r="E108" s="110">
        <v>306757</v>
      </c>
      <c r="F108" s="110">
        <v>30675700</v>
      </c>
      <c r="G108" s="191">
        <v>62437</v>
      </c>
    </row>
    <row r="109" spans="1:7" ht="12.75">
      <c r="A109">
        <v>44</v>
      </c>
      <c r="B109" t="s">
        <v>575</v>
      </c>
      <c r="C109">
        <v>2300001</v>
      </c>
      <c r="D109">
        <v>2576000</v>
      </c>
      <c r="E109" s="110">
        <v>276000</v>
      </c>
      <c r="F109" s="110">
        <v>27600000</v>
      </c>
      <c r="G109" s="191">
        <v>62438</v>
      </c>
    </row>
    <row r="110" spans="1:7" ht="12.75">
      <c r="A110">
        <v>45</v>
      </c>
      <c r="B110" t="s">
        <v>827</v>
      </c>
      <c r="C110">
        <v>1999169</v>
      </c>
      <c r="D110">
        <v>2399241</v>
      </c>
      <c r="E110" s="110">
        <v>400073</v>
      </c>
      <c r="F110" s="110">
        <v>40007300</v>
      </c>
      <c r="G110" s="191">
        <v>62439</v>
      </c>
    </row>
    <row r="111" spans="1:7" ht="12.75">
      <c r="A111">
        <v>46</v>
      </c>
      <c r="B111" t="s">
        <v>774</v>
      </c>
      <c r="C111">
        <v>1544253</v>
      </c>
      <c r="D111">
        <v>1810000</v>
      </c>
      <c r="E111" s="110">
        <v>265748</v>
      </c>
      <c r="F111" s="110">
        <v>26574800</v>
      </c>
      <c r="G111" s="191">
        <v>62439</v>
      </c>
    </row>
    <row r="112" spans="1:7" ht="12.75">
      <c r="A112">
        <v>47</v>
      </c>
      <c r="B112" t="s">
        <v>921</v>
      </c>
      <c r="C112">
        <v>250001</v>
      </c>
      <c r="D112">
        <v>280000</v>
      </c>
      <c r="E112" s="110">
        <v>30000</v>
      </c>
      <c r="F112" s="110">
        <v>3000000</v>
      </c>
      <c r="G112" s="191">
        <v>62445</v>
      </c>
    </row>
    <row r="113" spans="1:7" ht="12.75">
      <c r="A113">
        <v>48</v>
      </c>
      <c r="B113" t="s">
        <v>847</v>
      </c>
      <c r="C113">
        <v>1083457</v>
      </c>
      <c r="D113">
        <v>1300147</v>
      </c>
      <c r="E113" s="110">
        <v>216691</v>
      </c>
      <c r="F113" s="110">
        <v>21669100</v>
      </c>
      <c r="G113" s="191">
        <v>62447</v>
      </c>
    </row>
    <row r="114" spans="1:7" ht="12.75">
      <c r="A114">
        <v>49</v>
      </c>
      <c r="B114" t="s">
        <v>922</v>
      </c>
      <c r="C114">
        <v>1300001</v>
      </c>
      <c r="D114">
        <v>1665430</v>
      </c>
      <c r="E114" s="110">
        <v>365430</v>
      </c>
      <c r="F114" s="110">
        <v>36543000</v>
      </c>
      <c r="G114" s="191">
        <v>62453</v>
      </c>
    </row>
    <row r="115" spans="1:7" ht="12.75">
      <c r="A115">
        <v>50</v>
      </c>
      <c r="B115" t="s">
        <v>791</v>
      </c>
      <c r="C115">
        <v>2450001</v>
      </c>
      <c r="D115">
        <v>2940000</v>
      </c>
      <c r="E115" s="110">
        <v>490000</v>
      </c>
      <c r="F115" s="110">
        <v>49000000</v>
      </c>
      <c r="G115" s="191">
        <v>62453</v>
      </c>
    </row>
    <row r="116" spans="1:7" ht="12.75">
      <c r="A116">
        <v>51</v>
      </c>
      <c r="B116" t="s">
        <v>923</v>
      </c>
      <c r="C116">
        <v>1793417</v>
      </c>
      <c r="D116">
        <v>2063544</v>
      </c>
      <c r="E116" s="110">
        <v>270128</v>
      </c>
      <c r="F116" s="110">
        <v>27012800</v>
      </c>
      <c r="G116" s="191">
        <v>62465</v>
      </c>
    </row>
    <row r="117" spans="1:7" ht="12.75">
      <c r="A117">
        <v>52</v>
      </c>
      <c r="B117" t="s">
        <v>732</v>
      </c>
      <c r="C117">
        <v>250001</v>
      </c>
      <c r="D117">
        <v>312500</v>
      </c>
      <c r="E117" s="110">
        <v>62500</v>
      </c>
      <c r="F117" s="110">
        <v>6250000</v>
      </c>
      <c r="G117" s="191">
        <v>62102</v>
      </c>
    </row>
    <row r="118" spans="1:7" ht="12.75">
      <c r="A118">
        <v>53</v>
      </c>
      <c r="B118" t="s">
        <v>798</v>
      </c>
      <c r="C118">
        <v>1000001</v>
      </c>
      <c r="D118">
        <v>1500000</v>
      </c>
      <c r="E118" s="110">
        <v>500000</v>
      </c>
      <c r="F118" s="110">
        <v>50000000</v>
      </c>
      <c r="G118" s="191">
        <v>62472</v>
      </c>
    </row>
    <row r="119" spans="1:7" ht="12.75">
      <c r="A119">
        <v>54</v>
      </c>
      <c r="B119" t="s">
        <v>774</v>
      </c>
      <c r="C119">
        <v>1810001</v>
      </c>
      <c r="D119">
        <v>2045300</v>
      </c>
      <c r="E119" s="110">
        <v>235300</v>
      </c>
      <c r="F119" s="110">
        <v>23530000</v>
      </c>
      <c r="G119" s="191">
        <v>62472</v>
      </c>
    </row>
    <row r="120" spans="1:7" ht="12.75">
      <c r="A120">
        <v>55</v>
      </c>
      <c r="B120" t="s">
        <v>924</v>
      </c>
      <c r="C120">
        <v>1312594</v>
      </c>
      <c r="D120">
        <v>1497204</v>
      </c>
      <c r="E120" s="110">
        <v>184611</v>
      </c>
      <c r="F120" s="110">
        <v>18461100</v>
      </c>
      <c r="G120" s="191">
        <v>62472</v>
      </c>
    </row>
    <row r="121" spans="1:7" ht="12.75">
      <c r="A121">
        <v>56</v>
      </c>
      <c r="B121" t="s">
        <v>725</v>
      </c>
      <c r="C121">
        <v>16192444</v>
      </c>
      <c r="D121">
        <v>18135536</v>
      </c>
      <c r="E121" s="110">
        <v>1943093</v>
      </c>
      <c r="F121" s="110">
        <v>194309300</v>
      </c>
      <c r="G121" s="191">
        <v>62472</v>
      </c>
    </row>
    <row r="122" spans="1:7" ht="12.75">
      <c r="A122">
        <v>57</v>
      </c>
      <c r="B122" t="s">
        <v>723</v>
      </c>
      <c r="C122">
        <v>2700001</v>
      </c>
      <c r="D122">
        <v>2970000</v>
      </c>
      <c r="E122" s="110">
        <v>270000</v>
      </c>
      <c r="F122" s="110">
        <v>27000000</v>
      </c>
      <c r="G122" s="191">
        <v>62472</v>
      </c>
    </row>
    <row r="123" spans="1:7" ht="12.75">
      <c r="A123">
        <v>58</v>
      </c>
      <c r="B123" t="s">
        <v>784</v>
      </c>
      <c r="C123">
        <v>5062501</v>
      </c>
      <c r="D123">
        <v>6581250</v>
      </c>
      <c r="E123" s="110">
        <v>1518750</v>
      </c>
      <c r="F123" s="110">
        <v>151875000</v>
      </c>
      <c r="G123" s="191">
        <v>62473</v>
      </c>
    </row>
    <row r="124" spans="1:7" ht="12.75">
      <c r="A124">
        <v>59</v>
      </c>
      <c r="B124" t="s">
        <v>925</v>
      </c>
      <c r="C124">
        <v>1134001</v>
      </c>
      <c r="D124">
        <v>1428840</v>
      </c>
      <c r="E124" s="110">
        <v>294840</v>
      </c>
      <c r="F124" s="110">
        <v>29484000</v>
      </c>
      <c r="G124" s="191">
        <v>62473</v>
      </c>
    </row>
    <row r="125" spans="1:7" ht="12.75">
      <c r="A125">
        <v>60</v>
      </c>
      <c r="B125" t="s">
        <v>926</v>
      </c>
      <c r="C125">
        <v>16016001</v>
      </c>
      <c r="D125">
        <v>17297280</v>
      </c>
      <c r="E125" s="110">
        <v>1281280</v>
      </c>
      <c r="F125" s="110">
        <v>128128000</v>
      </c>
      <c r="G125" s="191">
        <v>62473</v>
      </c>
    </row>
    <row r="126" spans="1:7" ht="12.75">
      <c r="A126">
        <v>61</v>
      </c>
      <c r="B126" t="s">
        <v>927</v>
      </c>
      <c r="C126">
        <v>1081001</v>
      </c>
      <c r="D126">
        <v>1206312</v>
      </c>
      <c r="E126" s="110">
        <v>125312</v>
      </c>
      <c r="F126" s="110">
        <v>12531200</v>
      </c>
      <c r="G126" s="191">
        <v>62473</v>
      </c>
    </row>
    <row r="127" spans="1:7" ht="12.75">
      <c r="A127">
        <v>62</v>
      </c>
      <c r="B127" t="s">
        <v>928</v>
      </c>
      <c r="C127">
        <v>1061416</v>
      </c>
      <c r="D127">
        <v>1273698</v>
      </c>
      <c r="E127" s="110">
        <v>212283</v>
      </c>
      <c r="F127" s="110">
        <v>21228300</v>
      </c>
      <c r="G127" s="191">
        <v>62474</v>
      </c>
    </row>
    <row r="128" spans="1:7" ht="12.75">
      <c r="A128">
        <v>63</v>
      </c>
      <c r="B128" t="s">
        <v>929</v>
      </c>
      <c r="C128">
        <v>2000001</v>
      </c>
      <c r="D128">
        <v>2306823</v>
      </c>
      <c r="E128" s="110">
        <v>306823</v>
      </c>
      <c r="F128" s="110">
        <v>30682300</v>
      </c>
      <c r="G128" s="191">
        <v>62474</v>
      </c>
    </row>
    <row r="129" spans="1:7" ht="12.75">
      <c r="A129">
        <v>64</v>
      </c>
      <c r="B129" t="s">
        <v>608</v>
      </c>
      <c r="C129">
        <v>1150001</v>
      </c>
      <c r="D129">
        <v>1288000</v>
      </c>
      <c r="E129" s="110">
        <v>138000</v>
      </c>
      <c r="F129" s="110">
        <v>13800000</v>
      </c>
      <c r="G129" s="191">
        <v>62479</v>
      </c>
    </row>
    <row r="130" spans="1:7" ht="12.75">
      <c r="A130">
        <v>65</v>
      </c>
      <c r="B130" t="s">
        <v>709</v>
      </c>
      <c r="C130">
        <v>1000001</v>
      </c>
      <c r="D130">
        <v>1050000</v>
      </c>
      <c r="E130" s="110">
        <v>50000</v>
      </c>
      <c r="F130" s="110">
        <v>5000000</v>
      </c>
      <c r="G130" s="191">
        <v>62115</v>
      </c>
    </row>
    <row r="131" spans="1:7" ht="12.75">
      <c r="A131">
        <v>64</v>
      </c>
      <c r="B131" t="s">
        <v>783</v>
      </c>
      <c r="C131">
        <v>18539001</v>
      </c>
      <c r="D131">
        <v>20416720</v>
      </c>
      <c r="E131" s="110">
        <v>1877720</v>
      </c>
      <c r="F131" s="110">
        <v>187772000</v>
      </c>
      <c r="G131" s="191">
        <v>62480</v>
      </c>
    </row>
    <row r="132" spans="1:7" ht="12.75">
      <c r="A132">
        <v>65</v>
      </c>
      <c r="B132" t="s">
        <v>638</v>
      </c>
      <c r="C132">
        <v>2714251</v>
      </c>
      <c r="D132">
        <v>3257100</v>
      </c>
      <c r="E132" s="110">
        <v>542850</v>
      </c>
      <c r="F132" s="110">
        <v>54285000</v>
      </c>
      <c r="G132" s="191">
        <v>62480</v>
      </c>
    </row>
    <row r="133" spans="1:7" ht="12.75">
      <c r="A133">
        <v>66</v>
      </c>
      <c r="B133" t="s">
        <v>930</v>
      </c>
      <c r="C133">
        <v>7978731</v>
      </c>
      <c r="D133">
        <v>8273943</v>
      </c>
      <c r="E133" s="110">
        <v>295213</v>
      </c>
      <c r="F133" s="110">
        <v>29521300</v>
      </c>
      <c r="G133" s="191">
        <v>62481</v>
      </c>
    </row>
    <row r="134" spans="1:7" ht="12.75">
      <c r="A134">
        <v>67</v>
      </c>
      <c r="B134" t="s">
        <v>772</v>
      </c>
      <c r="C134">
        <v>24368415</v>
      </c>
      <c r="D134">
        <v>30471684</v>
      </c>
      <c r="E134" s="110">
        <v>6103270</v>
      </c>
      <c r="F134" s="110">
        <v>610327000</v>
      </c>
      <c r="G134" s="191">
        <v>62121</v>
      </c>
    </row>
    <row r="135" spans="1:7" ht="12.75">
      <c r="A135">
        <v>68</v>
      </c>
      <c r="B135" t="s">
        <v>931</v>
      </c>
      <c r="C135">
        <v>1774143</v>
      </c>
      <c r="D135">
        <v>1907998</v>
      </c>
      <c r="E135" s="110">
        <v>133856</v>
      </c>
      <c r="F135" s="110">
        <v>13385600</v>
      </c>
      <c r="G135" s="191">
        <v>62486</v>
      </c>
    </row>
    <row r="136" spans="1:7" ht="12.75">
      <c r="A136">
        <v>69</v>
      </c>
      <c r="B136" t="s">
        <v>786</v>
      </c>
      <c r="C136">
        <v>3531526</v>
      </c>
      <c r="D136">
        <v>4237830</v>
      </c>
      <c r="E136" s="110">
        <v>706305</v>
      </c>
      <c r="F136" s="110">
        <v>70630500</v>
      </c>
      <c r="G136" s="191">
        <v>62515</v>
      </c>
    </row>
    <row r="137" spans="1:7" ht="12.75">
      <c r="A137">
        <v>70</v>
      </c>
      <c r="B137" t="s">
        <v>694</v>
      </c>
      <c r="C137">
        <v>1793757</v>
      </c>
      <c r="D137">
        <v>1972591</v>
      </c>
      <c r="E137" s="110">
        <v>178835</v>
      </c>
      <c r="F137" s="110">
        <v>17883500</v>
      </c>
      <c r="G137" s="191">
        <v>62515</v>
      </c>
    </row>
    <row r="138" spans="1:7" ht="12.75">
      <c r="A138">
        <v>71</v>
      </c>
      <c r="B138" t="s">
        <v>758</v>
      </c>
      <c r="C138">
        <v>587062</v>
      </c>
      <c r="D138">
        <v>646099</v>
      </c>
      <c r="E138" s="110">
        <v>59038</v>
      </c>
      <c r="F138" s="110">
        <v>5903800</v>
      </c>
      <c r="G138" s="191">
        <v>62517</v>
      </c>
    </row>
    <row r="139" spans="1:7" ht="12.75">
      <c r="A139">
        <v>72</v>
      </c>
      <c r="B139" t="s">
        <v>675</v>
      </c>
      <c r="C139">
        <v>1431001</v>
      </c>
      <c r="D139">
        <v>1600600</v>
      </c>
      <c r="E139" s="110">
        <v>169600</v>
      </c>
      <c r="F139" s="110">
        <v>16960000</v>
      </c>
      <c r="G139" s="191">
        <v>62517</v>
      </c>
    </row>
    <row r="140" spans="1:7" ht="12.75">
      <c r="A140">
        <v>73</v>
      </c>
      <c r="B140" t="s">
        <v>682</v>
      </c>
      <c r="C140">
        <v>600001</v>
      </c>
      <c r="D140">
        <v>732000</v>
      </c>
      <c r="E140" s="110">
        <v>132000</v>
      </c>
      <c r="F140" s="110">
        <v>13200000</v>
      </c>
      <c r="G140" s="191" t="s">
        <v>932</v>
      </c>
    </row>
    <row r="141" spans="1:7" ht="12.75">
      <c r="A141">
        <v>74</v>
      </c>
      <c r="B141" t="s">
        <v>656</v>
      </c>
      <c r="C141">
        <v>10880001</v>
      </c>
      <c r="D141">
        <v>11453750</v>
      </c>
      <c r="E141" s="110">
        <v>573750</v>
      </c>
      <c r="F141" s="110">
        <v>57375000</v>
      </c>
      <c r="G141" s="191">
        <v>62518</v>
      </c>
    </row>
    <row r="142" spans="1:7" ht="12.75">
      <c r="A142">
        <v>75</v>
      </c>
      <c r="B142" t="s">
        <v>933</v>
      </c>
      <c r="C142">
        <v>1000001</v>
      </c>
      <c r="D142">
        <v>1100000</v>
      </c>
      <c r="E142" s="110">
        <v>100000</v>
      </c>
      <c r="F142" s="110">
        <v>10000000</v>
      </c>
      <c r="G142" s="191">
        <v>62518</v>
      </c>
    </row>
    <row r="143" spans="1:7" ht="12.75">
      <c r="A143">
        <v>76</v>
      </c>
      <c r="B143" t="s">
        <v>757</v>
      </c>
      <c r="C143">
        <v>3003001</v>
      </c>
      <c r="D143">
        <v>3303300</v>
      </c>
      <c r="E143" s="110">
        <v>300300</v>
      </c>
      <c r="F143" s="110">
        <v>30030000</v>
      </c>
      <c r="G143" s="191">
        <v>62518</v>
      </c>
    </row>
    <row r="144" spans="1:7" ht="12.75">
      <c r="A144">
        <v>77</v>
      </c>
      <c r="B144" t="s">
        <v>787</v>
      </c>
      <c r="C144">
        <v>24046594</v>
      </c>
      <c r="D144">
        <v>26386999</v>
      </c>
      <c r="E144" s="110">
        <v>2340406</v>
      </c>
      <c r="F144" s="110">
        <v>234040600</v>
      </c>
      <c r="G144" s="191">
        <v>62526</v>
      </c>
    </row>
    <row r="145" spans="1:7" ht="12.75">
      <c r="A145">
        <v>78</v>
      </c>
      <c r="B145" t="s">
        <v>934</v>
      </c>
      <c r="C145">
        <v>2525883</v>
      </c>
      <c r="D145">
        <v>2728846</v>
      </c>
      <c r="E145" s="110">
        <v>202964</v>
      </c>
      <c r="F145" s="110">
        <v>20296400</v>
      </c>
      <c r="G145" s="191">
        <v>62526</v>
      </c>
    </row>
    <row r="146" spans="1:7" ht="12.75">
      <c r="A146">
        <v>79</v>
      </c>
      <c r="B146" t="s">
        <v>677</v>
      </c>
      <c r="C146">
        <v>1000001</v>
      </c>
      <c r="D146">
        <v>1100000</v>
      </c>
      <c r="E146" s="110">
        <v>100000</v>
      </c>
      <c r="F146" s="110">
        <v>10000000</v>
      </c>
      <c r="G146" s="191">
        <v>62526</v>
      </c>
    </row>
    <row r="147" spans="1:7" ht="12.75">
      <c r="A147">
        <v>80</v>
      </c>
      <c r="B147" t="s">
        <v>733</v>
      </c>
      <c r="C147">
        <v>400001</v>
      </c>
      <c r="D147">
        <v>416000</v>
      </c>
      <c r="E147" s="110">
        <v>16000</v>
      </c>
      <c r="F147" s="110">
        <v>1600000</v>
      </c>
      <c r="G147" s="191">
        <v>62526</v>
      </c>
    </row>
    <row r="148" spans="1:7" ht="12.75">
      <c r="A148">
        <v>81</v>
      </c>
      <c r="B148" t="s">
        <v>906</v>
      </c>
      <c r="C148">
        <v>27600001</v>
      </c>
      <c r="D148">
        <v>28980000</v>
      </c>
      <c r="E148" s="110">
        <v>1380000</v>
      </c>
      <c r="F148" s="110">
        <v>138000000</v>
      </c>
      <c r="G148" s="191">
        <v>62526</v>
      </c>
    </row>
    <row r="149" spans="1:7" ht="12.75">
      <c r="A149">
        <v>82</v>
      </c>
      <c r="B149" t="s">
        <v>594</v>
      </c>
      <c r="C149">
        <v>2126001</v>
      </c>
      <c r="D149">
        <v>2232300</v>
      </c>
      <c r="E149" s="110">
        <v>106300</v>
      </c>
      <c r="F149" s="110">
        <v>10630000</v>
      </c>
      <c r="G149" s="191">
        <v>62541</v>
      </c>
    </row>
    <row r="150" spans="1:7" ht="12.75">
      <c r="A150">
        <v>83</v>
      </c>
      <c r="B150" t="s">
        <v>760</v>
      </c>
      <c r="C150">
        <v>1190376</v>
      </c>
      <c r="D150">
        <v>1311923</v>
      </c>
      <c r="E150" s="110">
        <v>121548</v>
      </c>
      <c r="F150" s="110">
        <v>12154800</v>
      </c>
      <c r="G150" s="191">
        <v>62541</v>
      </c>
    </row>
    <row r="151" spans="1:7" ht="12.75">
      <c r="A151">
        <v>84</v>
      </c>
      <c r="B151" t="s">
        <v>828</v>
      </c>
      <c r="C151">
        <v>16029963</v>
      </c>
      <c r="D151">
        <v>18274859</v>
      </c>
      <c r="E151" s="110">
        <v>2244897</v>
      </c>
      <c r="F151" s="110">
        <v>224489700</v>
      </c>
      <c r="G151" s="191">
        <v>62546</v>
      </c>
    </row>
    <row r="152" spans="1:7" ht="13.5" thickBot="1">
      <c r="A152" s="53"/>
      <c r="B152" s="53"/>
      <c r="C152" s="53"/>
      <c r="D152" s="61" t="s">
        <v>39</v>
      </c>
      <c r="E152" s="116">
        <f>SUM(E66:E151)</f>
        <v>75124379</v>
      </c>
      <c r="F152" s="116">
        <f>SUM(F66:F151)</f>
        <v>6663178910</v>
      </c>
      <c r="G152" s="198"/>
    </row>
    <row r="153" ht="13.5" thickTop="1"/>
  </sheetData>
  <sheetProtection/>
  <mergeCells count="6">
    <mergeCell ref="B64:B65"/>
    <mergeCell ref="A64:A65"/>
    <mergeCell ref="E64:E65"/>
    <mergeCell ref="F64:F65"/>
    <mergeCell ref="G64:G65"/>
    <mergeCell ref="C64:D6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421875" style="0" bestFit="1" customWidth="1"/>
    <col min="2" max="2" width="6.00390625" style="0" bestFit="1" customWidth="1"/>
  </cols>
  <sheetData>
    <row r="1" spans="1:2" ht="12.75">
      <c r="A1" t="s">
        <v>7</v>
      </c>
      <c r="B1">
        <v>26.06</v>
      </c>
    </row>
    <row r="2" spans="1:2" ht="12.75">
      <c r="A2" t="s">
        <v>945</v>
      </c>
      <c r="B2">
        <v>49.9</v>
      </c>
    </row>
    <row r="3" spans="1:2" ht="12.75">
      <c r="A3" t="s">
        <v>24</v>
      </c>
      <c r="B3">
        <v>0.35</v>
      </c>
    </row>
    <row r="4" spans="1:2" ht="12.75">
      <c r="A4" t="s">
        <v>105</v>
      </c>
      <c r="B4">
        <v>5.66</v>
      </c>
    </row>
    <row r="5" spans="1:2" ht="12.75">
      <c r="A5" t="s">
        <v>942</v>
      </c>
      <c r="B5">
        <v>0.98</v>
      </c>
    </row>
    <row r="6" spans="1:2" ht="12.75">
      <c r="A6" t="s">
        <v>946</v>
      </c>
      <c r="B6">
        <v>16.69</v>
      </c>
    </row>
    <row r="7" spans="1:2" ht="12.75">
      <c r="A7" t="s">
        <v>947</v>
      </c>
      <c r="B7">
        <v>0.37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6">
      <selection activeCell="C16" sqref="C16"/>
    </sheetView>
  </sheetViews>
  <sheetFormatPr defaultColWidth="9.140625" defaultRowHeight="12.75"/>
  <cols>
    <col min="1" max="1" width="35.28125" style="0" bestFit="1" customWidth="1"/>
  </cols>
  <sheetData>
    <row r="1" spans="1:2" ht="12.75">
      <c r="A1" t="s">
        <v>936</v>
      </c>
      <c r="B1">
        <v>46.48</v>
      </c>
    </row>
    <row r="2" spans="1:2" ht="12.75">
      <c r="A2" t="s">
        <v>453</v>
      </c>
      <c r="B2">
        <v>22.57</v>
      </c>
    </row>
    <row r="3" spans="1:2" ht="12.75">
      <c r="A3" t="s">
        <v>937</v>
      </c>
      <c r="B3">
        <v>21.02</v>
      </c>
    </row>
    <row r="4" spans="1:2" ht="12.75">
      <c r="A4" t="s">
        <v>938</v>
      </c>
      <c r="B4">
        <v>2.13</v>
      </c>
    </row>
    <row r="5" spans="1:2" ht="12.75">
      <c r="A5" t="s">
        <v>939</v>
      </c>
      <c r="B5">
        <v>4.46</v>
      </c>
    </row>
    <row r="6" spans="1:2" ht="12.75">
      <c r="A6" t="s">
        <v>940</v>
      </c>
      <c r="B6">
        <v>1.04</v>
      </c>
    </row>
    <row r="7" spans="1:2" ht="12.75">
      <c r="A7" t="s">
        <v>941</v>
      </c>
      <c r="B7">
        <v>0.003</v>
      </c>
    </row>
    <row r="8" spans="1:2" ht="12.75">
      <c r="A8" t="s">
        <v>942</v>
      </c>
      <c r="B8">
        <v>0.77</v>
      </c>
    </row>
    <row r="9" spans="1:2" ht="12.75">
      <c r="A9" t="s">
        <v>943</v>
      </c>
      <c r="B9">
        <v>0.92</v>
      </c>
    </row>
    <row r="10" spans="1:2" ht="12.75">
      <c r="A10" t="s">
        <v>944</v>
      </c>
      <c r="B10">
        <v>0.6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H249"/>
  <sheetViews>
    <sheetView zoomScalePageLayoutView="0" workbookViewId="0" topLeftCell="A77">
      <selection activeCell="B93" sqref="B93"/>
    </sheetView>
  </sheetViews>
  <sheetFormatPr defaultColWidth="9.140625" defaultRowHeight="12.75"/>
  <cols>
    <col min="2" max="2" width="40.8515625" style="0" customWidth="1"/>
    <col min="3" max="3" width="14.8515625" style="125" customWidth="1"/>
    <col min="4" max="4" width="17.28125" style="0" customWidth="1"/>
    <col min="5" max="5" width="17.421875" style="0" customWidth="1"/>
    <col min="6" max="6" width="16.140625" style="0" customWidth="1"/>
    <col min="7" max="7" width="15.421875" style="5" customWidth="1"/>
    <col min="8" max="8" width="28.28125" style="0" customWidth="1"/>
  </cols>
  <sheetData>
    <row r="3" ht="12.75">
      <c r="B3" s="119" t="s">
        <v>40</v>
      </c>
    </row>
    <row r="4" ht="12.75">
      <c r="B4" s="119" t="s">
        <v>740</v>
      </c>
    </row>
    <row r="6" spans="1:8" ht="39" thickBot="1">
      <c r="A6" s="127" t="s">
        <v>258</v>
      </c>
      <c r="B6" s="127" t="s">
        <v>259</v>
      </c>
      <c r="C6" s="127" t="s">
        <v>562</v>
      </c>
      <c r="D6" s="127" t="s">
        <v>508</v>
      </c>
      <c r="E6" s="127" t="s">
        <v>660</v>
      </c>
      <c r="F6" s="127" t="s">
        <v>661</v>
      </c>
      <c r="G6" s="127" t="s">
        <v>442</v>
      </c>
      <c r="H6" s="127" t="s">
        <v>263</v>
      </c>
    </row>
    <row r="7" spans="1:8" ht="12.75">
      <c r="A7" s="95">
        <v>1</v>
      </c>
      <c r="B7" s="88" t="s">
        <v>707</v>
      </c>
      <c r="C7" s="126" t="s">
        <v>7</v>
      </c>
      <c r="D7" s="88" t="s">
        <v>453</v>
      </c>
      <c r="E7" s="123">
        <v>140000000</v>
      </c>
      <c r="F7" s="124">
        <v>42000000</v>
      </c>
      <c r="G7" s="96">
        <v>61823</v>
      </c>
      <c r="H7" s="88" t="s">
        <v>595</v>
      </c>
    </row>
    <row r="8" spans="1:8" ht="12.75">
      <c r="A8" s="95">
        <v>2</v>
      </c>
      <c r="B8" s="161" t="s">
        <v>708</v>
      </c>
      <c r="C8" s="126" t="s">
        <v>7</v>
      </c>
      <c r="D8" s="88" t="s">
        <v>453</v>
      </c>
      <c r="E8" s="123">
        <v>30000000</v>
      </c>
      <c r="F8" s="124">
        <v>12000000</v>
      </c>
      <c r="G8" s="96">
        <v>61862</v>
      </c>
      <c r="H8" s="88" t="s">
        <v>595</v>
      </c>
    </row>
    <row r="9" spans="1:8" ht="12.75">
      <c r="A9" s="95">
        <v>3</v>
      </c>
      <c r="B9" s="161" t="s">
        <v>709</v>
      </c>
      <c r="C9" s="126" t="s">
        <v>7</v>
      </c>
      <c r="D9" s="88" t="s">
        <v>453</v>
      </c>
      <c r="E9" s="123">
        <v>100000000</v>
      </c>
      <c r="F9" s="124">
        <v>33750000</v>
      </c>
      <c r="G9" s="96">
        <v>61865</v>
      </c>
      <c r="H9" s="88" t="s">
        <v>697</v>
      </c>
    </row>
    <row r="10" spans="1:8" ht="12.75">
      <c r="A10" s="95">
        <v>4</v>
      </c>
      <c r="B10" s="161" t="s">
        <v>710</v>
      </c>
      <c r="C10" s="126" t="s">
        <v>7</v>
      </c>
      <c r="D10" s="88" t="s">
        <v>449</v>
      </c>
      <c r="E10" s="123">
        <v>200000000</v>
      </c>
      <c r="F10" s="124">
        <v>60000000</v>
      </c>
      <c r="G10" s="96">
        <v>61868</v>
      </c>
      <c r="H10" s="88" t="s">
        <v>667</v>
      </c>
    </row>
    <row r="11" spans="1:8" ht="12.75">
      <c r="A11" s="95">
        <v>5</v>
      </c>
      <c r="B11" s="161" t="s">
        <v>711</v>
      </c>
      <c r="C11" s="126" t="s">
        <v>7</v>
      </c>
      <c r="D11" s="88" t="s">
        <v>453</v>
      </c>
      <c r="E11" s="123">
        <v>640000000</v>
      </c>
      <c r="F11" s="123">
        <v>192000000</v>
      </c>
      <c r="G11" s="96">
        <v>61872</v>
      </c>
      <c r="H11" s="88" t="s">
        <v>667</v>
      </c>
    </row>
    <row r="12" spans="1:8" ht="12.75">
      <c r="A12" s="95">
        <v>6</v>
      </c>
      <c r="B12" s="161" t="s">
        <v>712</v>
      </c>
      <c r="C12" s="126" t="s">
        <v>7</v>
      </c>
      <c r="D12" s="88" t="s">
        <v>453</v>
      </c>
      <c r="E12" s="123">
        <v>40000000</v>
      </c>
      <c r="F12" s="123">
        <v>12000000</v>
      </c>
      <c r="G12" s="96">
        <v>61893</v>
      </c>
      <c r="H12" s="88" t="s">
        <v>595</v>
      </c>
    </row>
    <row r="13" spans="1:8" ht="13.5" customHeight="1">
      <c r="A13" s="95">
        <v>7</v>
      </c>
      <c r="B13" s="161" t="s">
        <v>713</v>
      </c>
      <c r="C13" s="126" t="s">
        <v>7</v>
      </c>
      <c r="D13" s="88" t="s">
        <v>458</v>
      </c>
      <c r="E13" s="123">
        <v>2000000000</v>
      </c>
      <c r="F13" s="123">
        <v>800000000</v>
      </c>
      <c r="G13" s="96">
        <v>61947</v>
      </c>
      <c r="H13" s="161" t="s">
        <v>714</v>
      </c>
    </row>
    <row r="14" spans="1:8" ht="12.75">
      <c r="A14" s="95">
        <v>8</v>
      </c>
      <c r="B14" s="161" t="s">
        <v>664</v>
      </c>
      <c r="C14" s="126" t="s">
        <v>105</v>
      </c>
      <c r="D14" s="88" t="s">
        <v>458</v>
      </c>
      <c r="E14" s="123">
        <v>400000000</v>
      </c>
      <c r="F14" s="123">
        <v>400000000</v>
      </c>
      <c r="G14" s="96">
        <v>61975</v>
      </c>
      <c r="H14" s="88" t="s">
        <v>667</v>
      </c>
    </row>
    <row r="15" spans="1:8" ht="12.75">
      <c r="A15" s="95">
        <v>9</v>
      </c>
      <c r="B15" s="161" t="s">
        <v>715</v>
      </c>
      <c r="C15" s="126" t="s">
        <v>105</v>
      </c>
      <c r="D15" s="88" t="s">
        <v>458</v>
      </c>
      <c r="E15" s="123">
        <v>400000000</v>
      </c>
      <c r="F15" s="123">
        <v>400000000</v>
      </c>
      <c r="G15" s="96">
        <v>61991</v>
      </c>
      <c r="H15" s="88" t="s">
        <v>716</v>
      </c>
    </row>
    <row r="16" spans="1:8" ht="12.75">
      <c r="A16" s="95">
        <v>10</v>
      </c>
      <c r="B16" s="161" t="s">
        <v>717</v>
      </c>
      <c r="C16" s="126" t="s">
        <v>7</v>
      </c>
      <c r="D16" s="88" t="s">
        <v>458</v>
      </c>
      <c r="E16" s="123">
        <v>155500000</v>
      </c>
      <c r="F16" s="123">
        <v>0</v>
      </c>
      <c r="G16" s="96">
        <v>61990</v>
      </c>
      <c r="H16" s="88" t="s">
        <v>718</v>
      </c>
    </row>
    <row r="17" spans="1:8" ht="12.75" customHeight="1">
      <c r="A17" s="95">
        <v>11</v>
      </c>
      <c r="B17" s="161" t="s">
        <v>719</v>
      </c>
      <c r="C17" s="126" t="s">
        <v>7</v>
      </c>
      <c r="D17" s="88" t="s">
        <v>453</v>
      </c>
      <c r="E17" s="123">
        <v>15700000</v>
      </c>
      <c r="F17" s="123">
        <v>4710000</v>
      </c>
      <c r="G17" s="96">
        <v>62008</v>
      </c>
      <c r="H17" s="88" t="s">
        <v>697</v>
      </c>
    </row>
    <row r="18" spans="1:8" ht="12.75">
      <c r="A18" s="95">
        <v>12</v>
      </c>
      <c r="B18" s="161" t="s">
        <v>720</v>
      </c>
      <c r="C18" s="126" t="s">
        <v>7</v>
      </c>
      <c r="D18" s="88" t="s">
        <v>449</v>
      </c>
      <c r="E18" s="123">
        <v>200000000</v>
      </c>
      <c r="F18" s="123">
        <v>98000000</v>
      </c>
      <c r="G18" s="96">
        <v>62012</v>
      </c>
      <c r="H18" s="88" t="s">
        <v>667</v>
      </c>
    </row>
    <row r="19" spans="1:8" ht="12.75">
      <c r="A19" s="95">
        <v>13</v>
      </c>
      <c r="B19" s="161" t="s">
        <v>721</v>
      </c>
      <c r="C19" s="126" t="s">
        <v>7</v>
      </c>
      <c r="D19" s="88" t="s">
        <v>458</v>
      </c>
      <c r="E19" s="123">
        <v>2000000000</v>
      </c>
      <c r="F19" s="123">
        <v>600000000</v>
      </c>
      <c r="G19" s="96">
        <v>62016</v>
      </c>
      <c r="H19" s="88" t="s">
        <v>722</v>
      </c>
    </row>
    <row r="20" spans="1:8" ht="12.75">
      <c r="A20" s="95">
        <v>14</v>
      </c>
      <c r="B20" s="161" t="s">
        <v>723</v>
      </c>
      <c r="C20" s="126" t="s">
        <v>7</v>
      </c>
      <c r="D20" s="88" t="s">
        <v>446</v>
      </c>
      <c r="E20" s="123">
        <v>225000000</v>
      </c>
      <c r="F20" s="123">
        <v>67500000</v>
      </c>
      <c r="G20" s="96">
        <v>62063</v>
      </c>
      <c r="H20" s="88" t="s">
        <v>724</v>
      </c>
    </row>
    <row r="21" spans="1:8" ht="12.75">
      <c r="A21" s="95">
        <v>15</v>
      </c>
      <c r="B21" s="161" t="s">
        <v>725</v>
      </c>
      <c r="C21" s="126" t="s">
        <v>105</v>
      </c>
      <c r="D21" s="88" t="s">
        <v>458</v>
      </c>
      <c r="E21" s="123">
        <v>400000000</v>
      </c>
      <c r="F21" s="123">
        <v>400000000</v>
      </c>
      <c r="G21" s="96">
        <v>62067</v>
      </c>
      <c r="H21" s="88" t="s">
        <v>697</v>
      </c>
    </row>
    <row r="22" spans="1:8" ht="12.75">
      <c r="A22" s="95">
        <v>16</v>
      </c>
      <c r="B22" s="161" t="s">
        <v>726</v>
      </c>
      <c r="C22" s="126" t="s">
        <v>7</v>
      </c>
      <c r="D22" s="88" t="s">
        <v>453</v>
      </c>
      <c r="E22" s="123">
        <v>100000000</v>
      </c>
      <c r="F22" s="123">
        <v>49000000</v>
      </c>
      <c r="G22" s="96">
        <v>62067</v>
      </c>
      <c r="H22" s="88" t="s">
        <v>595</v>
      </c>
    </row>
    <row r="23" spans="1:8" ht="12.75">
      <c r="A23" s="95">
        <v>17</v>
      </c>
      <c r="B23" s="161" t="s">
        <v>727</v>
      </c>
      <c r="C23" s="126" t="s">
        <v>7</v>
      </c>
      <c r="D23" s="88" t="s">
        <v>453</v>
      </c>
      <c r="E23" s="123">
        <v>40000000</v>
      </c>
      <c r="F23" s="123">
        <v>16000000</v>
      </c>
      <c r="G23" s="96">
        <v>62088</v>
      </c>
      <c r="H23" s="88" t="s">
        <v>595</v>
      </c>
    </row>
    <row r="24" spans="1:8" ht="12.75">
      <c r="A24" s="95">
        <v>18</v>
      </c>
      <c r="B24" s="161" t="s">
        <v>728</v>
      </c>
      <c r="C24" s="126" t="s">
        <v>105</v>
      </c>
      <c r="D24" s="88" t="s">
        <v>458</v>
      </c>
      <c r="E24" s="123">
        <v>400000000</v>
      </c>
      <c r="F24" s="123">
        <v>400000000</v>
      </c>
      <c r="G24" s="96">
        <v>62085</v>
      </c>
      <c r="H24" s="88" t="s">
        <v>697</v>
      </c>
    </row>
    <row r="25" spans="1:8" ht="12.75">
      <c r="A25" s="95">
        <v>19</v>
      </c>
      <c r="B25" s="161" t="s">
        <v>729</v>
      </c>
      <c r="C25" s="126" t="s">
        <v>105</v>
      </c>
      <c r="D25" s="88" t="s">
        <v>458</v>
      </c>
      <c r="E25" s="123">
        <v>700000000</v>
      </c>
      <c r="F25" s="123">
        <v>700000000</v>
      </c>
      <c r="G25" s="96">
        <v>62096</v>
      </c>
      <c r="H25" s="88" t="s">
        <v>716</v>
      </c>
    </row>
    <row r="26" spans="1:8" ht="14.25" customHeight="1">
      <c r="A26" s="95">
        <v>20</v>
      </c>
      <c r="B26" s="161" t="s">
        <v>850</v>
      </c>
      <c r="C26" s="126" t="s">
        <v>7</v>
      </c>
      <c r="D26" s="88" t="s">
        <v>730</v>
      </c>
      <c r="E26" s="123">
        <v>840000000</v>
      </c>
      <c r="F26" s="123">
        <v>105500000</v>
      </c>
      <c r="G26" s="96">
        <v>62089</v>
      </c>
      <c r="H26" s="88" t="s">
        <v>676</v>
      </c>
    </row>
    <row r="27" spans="1:8" ht="12.75">
      <c r="A27" s="95">
        <v>21</v>
      </c>
      <c r="B27" s="161" t="s">
        <v>731</v>
      </c>
      <c r="C27" s="126" t="s">
        <v>105</v>
      </c>
      <c r="D27" s="88" t="s">
        <v>458</v>
      </c>
      <c r="E27" s="123">
        <v>500000000</v>
      </c>
      <c r="F27" s="123">
        <v>500000000</v>
      </c>
      <c r="G27" s="96">
        <v>62123</v>
      </c>
      <c r="H27" s="88" t="s">
        <v>716</v>
      </c>
    </row>
    <row r="28" spans="1:8" ht="12.75">
      <c r="A28" s="95">
        <v>22</v>
      </c>
      <c r="B28" s="161" t="s">
        <v>732</v>
      </c>
      <c r="C28" s="126" t="s">
        <v>7</v>
      </c>
      <c r="D28" s="88" t="s">
        <v>449</v>
      </c>
      <c r="E28" s="123">
        <v>25000000</v>
      </c>
      <c r="F28" s="123">
        <v>10000000</v>
      </c>
      <c r="G28" s="96">
        <v>62123</v>
      </c>
      <c r="H28" s="88" t="s">
        <v>697</v>
      </c>
    </row>
    <row r="29" spans="1:8" ht="12.75">
      <c r="A29" s="95">
        <v>23</v>
      </c>
      <c r="B29" s="161" t="s">
        <v>733</v>
      </c>
      <c r="C29" s="126" t="s">
        <v>7</v>
      </c>
      <c r="D29" s="88" t="s">
        <v>453</v>
      </c>
      <c r="E29" s="123">
        <v>40000000</v>
      </c>
      <c r="F29" s="123">
        <v>12000000</v>
      </c>
      <c r="G29" s="96">
        <v>62124</v>
      </c>
      <c r="H29" s="88" t="s">
        <v>697</v>
      </c>
    </row>
    <row r="30" spans="1:8" ht="12.75">
      <c r="A30" s="95">
        <v>24</v>
      </c>
      <c r="B30" s="161" t="s">
        <v>734</v>
      </c>
      <c r="C30" s="126" t="s">
        <v>7</v>
      </c>
      <c r="D30" s="88" t="s">
        <v>458</v>
      </c>
      <c r="E30" s="123">
        <v>2330000000</v>
      </c>
      <c r="F30" s="123">
        <v>699000000</v>
      </c>
      <c r="G30" s="96">
        <v>62126</v>
      </c>
      <c r="H30" s="88" t="s">
        <v>735</v>
      </c>
    </row>
    <row r="31" spans="1:8" ht="12.75">
      <c r="A31" s="95">
        <v>25</v>
      </c>
      <c r="B31" s="161" t="s">
        <v>736</v>
      </c>
      <c r="C31" s="126" t="s">
        <v>7</v>
      </c>
      <c r="D31" s="88" t="s">
        <v>453</v>
      </c>
      <c r="E31" s="123">
        <v>100000000</v>
      </c>
      <c r="F31" s="123">
        <v>30000000</v>
      </c>
      <c r="G31" s="96">
        <v>62127</v>
      </c>
      <c r="H31" s="88" t="s">
        <v>595</v>
      </c>
    </row>
    <row r="32" spans="1:8" ht="12.75">
      <c r="A32" s="95">
        <v>26</v>
      </c>
      <c r="B32" s="161" t="s">
        <v>737</v>
      </c>
      <c r="C32" s="126" t="s">
        <v>7</v>
      </c>
      <c r="D32" s="88" t="s">
        <v>453</v>
      </c>
      <c r="E32" s="123">
        <v>200000000</v>
      </c>
      <c r="F32" s="123">
        <v>60000000</v>
      </c>
      <c r="G32" s="96">
        <v>62157</v>
      </c>
      <c r="H32" s="88" t="s">
        <v>578</v>
      </c>
    </row>
    <row r="33" spans="1:8" ht="12.75">
      <c r="A33" s="95">
        <v>27</v>
      </c>
      <c r="B33" s="161" t="s">
        <v>738</v>
      </c>
      <c r="C33" s="126" t="s">
        <v>105</v>
      </c>
      <c r="D33" s="88" t="s">
        <v>458</v>
      </c>
      <c r="E33" s="123">
        <v>750000000</v>
      </c>
      <c r="F33" s="123">
        <v>750000000</v>
      </c>
      <c r="G33" s="96">
        <v>62157</v>
      </c>
      <c r="H33" s="88" t="s">
        <v>693</v>
      </c>
    </row>
    <row r="34" spans="1:8" ht="12.75">
      <c r="A34" s="95">
        <v>28</v>
      </c>
      <c r="B34" s="161" t="s">
        <v>739</v>
      </c>
      <c r="C34" s="126" t="s">
        <v>7</v>
      </c>
      <c r="D34" s="88" t="s">
        <v>453</v>
      </c>
      <c r="E34" s="123">
        <v>60100000</v>
      </c>
      <c r="F34" s="123">
        <v>18030000</v>
      </c>
      <c r="G34" s="96">
        <v>62157</v>
      </c>
      <c r="H34" s="88" t="s">
        <v>595</v>
      </c>
    </row>
    <row r="35" spans="1:8" ht="14.25" customHeight="1">
      <c r="A35" s="167">
        <v>29</v>
      </c>
      <c r="B35" s="161" t="s">
        <v>851</v>
      </c>
      <c r="C35" s="168" t="s">
        <v>7</v>
      </c>
      <c r="D35" s="168" t="s">
        <v>453</v>
      </c>
      <c r="E35" s="123">
        <v>520000000</v>
      </c>
      <c r="F35" s="169">
        <v>156000000</v>
      </c>
      <c r="G35" s="180">
        <v>62164</v>
      </c>
      <c r="H35" s="88" t="s">
        <v>852</v>
      </c>
    </row>
    <row r="36" spans="1:8" ht="12.75">
      <c r="A36" s="170">
        <v>30</v>
      </c>
      <c r="B36" s="173" t="s">
        <v>853</v>
      </c>
      <c r="C36" s="171" t="s">
        <v>7</v>
      </c>
      <c r="D36" s="171" t="s">
        <v>453</v>
      </c>
      <c r="E36" s="172">
        <v>120000000</v>
      </c>
      <c r="F36" s="174">
        <v>36000000</v>
      </c>
      <c r="G36" s="181">
        <v>62177</v>
      </c>
      <c r="H36" s="175" t="s">
        <v>595</v>
      </c>
    </row>
    <row r="37" spans="1:8" ht="13.5" thickBot="1">
      <c r="A37" s="162"/>
      <c r="B37" s="163"/>
      <c r="C37" s="164"/>
      <c r="D37" s="163" t="s">
        <v>39</v>
      </c>
      <c r="E37" s="165">
        <f>SUM(E7:E36)</f>
        <v>13671300000</v>
      </c>
      <c r="F37" s="166">
        <f>SUM(F7:F36)</f>
        <v>6663490000</v>
      </c>
      <c r="G37" s="162"/>
      <c r="H37" s="163"/>
    </row>
    <row r="38" ht="13.5" thickTop="1"/>
    <row r="40" ht="12.75">
      <c r="B40" s="119" t="s">
        <v>640</v>
      </c>
    </row>
    <row r="41" ht="12.75">
      <c r="B41" s="119" t="s">
        <v>740</v>
      </c>
    </row>
    <row r="43" spans="1:7" ht="24.75" thickBot="1">
      <c r="A43" s="107" t="s">
        <v>258</v>
      </c>
      <c r="B43" s="107" t="s">
        <v>259</v>
      </c>
      <c r="C43" s="107" t="s">
        <v>441</v>
      </c>
      <c r="D43" s="107" t="s">
        <v>508</v>
      </c>
      <c r="E43" s="107" t="s">
        <v>262</v>
      </c>
      <c r="F43" s="109" t="s">
        <v>442</v>
      </c>
      <c r="G43" s="107" t="s">
        <v>263</v>
      </c>
    </row>
    <row r="44" spans="1:7" ht="12.75">
      <c r="A44" s="98">
        <v>1</v>
      </c>
      <c r="B44" s="84" t="s">
        <v>575</v>
      </c>
      <c r="C44" s="182" t="s">
        <v>741</v>
      </c>
      <c r="D44" s="84" t="s">
        <v>453</v>
      </c>
      <c r="E44" s="84">
        <v>92000000</v>
      </c>
      <c r="F44" s="87">
        <v>62029</v>
      </c>
      <c r="G44" s="84" t="s">
        <v>742</v>
      </c>
    </row>
    <row r="45" spans="1:7" ht="12.75">
      <c r="A45" s="98">
        <v>2</v>
      </c>
      <c r="B45" s="84" t="s">
        <v>743</v>
      </c>
      <c r="C45" s="182" t="s">
        <v>744</v>
      </c>
      <c r="D45" s="84" t="s">
        <v>449</v>
      </c>
      <c r="E45" s="84">
        <v>56000000</v>
      </c>
      <c r="F45" s="87">
        <v>62068</v>
      </c>
      <c r="G45" s="84" t="s">
        <v>676</v>
      </c>
    </row>
    <row r="46" spans="1:7" ht="12.75">
      <c r="A46" s="98">
        <v>3</v>
      </c>
      <c r="B46" s="84" t="s">
        <v>745</v>
      </c>
      <c r="C46" s="182" t="s">
        <v>746</v>
      </c>
      <c r="D46" s="84" t="s">
        <v>458</v>
      </c>
      <c r="E46" s="84">
        <v>3619617400</v>
      </c>
      <c r="F46" s="87">
        <v>62101</v>
      </c>
      <c r="G46" s="84" t="s">
        <v>747</v>
      </c>
    </row>
    <row r="47" spans="1:7" ht="12.75">
      <c r="A47" s="98">
        <v>4</v>
      </c>
      <c r="B47" s="84" t="s">
        <v>659</v>
      </c>
      <c r="C47" s="183">
        <v>0.13055555555555556</v>
      </c>
      <c r="D47" s="128" t="s">
        <v>453</v>
      </c>
      <c r="E47" s="84">
        <v>70000000</v>
      </c>
      <c r="F47" s="87" t="s">
        <v>749</v>
      </c>
      <c r="G47" s="84" t="s">
        <v>578</v>
      </c>
    </row>
    <row r="48" spans="1:7" ht="12.75">
      <c r="A48" s="184">
        <v>5</v>
      </c>
      <c r="B48" s="186" t="s">
        <v>854</v>
      </c>
      <c r="C48" s="184" t="s">
        <v>855</v>
      </c>
      <c r="D48" s="185" t="s">
        <v>856</v>
      </c>
      <c r="E48" s="186">
        <v>101250000</v>
      </c>
      <c r="F48" s="187">
        <v>62179</v>
      </c>
      <c r="G48" s="179" t="s">
        <v>742</v>
      </c>
    </row>
    <row r="49" spans="1:7" ht="13.5" thickBot="1">
      <c r="A49" s="176"/>
      <c r="B49" s="177"/>
      <c r="C49" s="176"/>
      <c r="D49" s="178" t="s">
        <v>39</v>
      </c>
      <c r="E49" s="177">
        <f>SUM(E44:E48)</f>
        <v>3938867400</v>
      </c>
      <c r="F49" s="176"/>
      <c r="G49" s="176"/>
    </row>
    <row r="50" ht="13.5" thickTop="1"/>
    <row r="52" ht="12.75">
      <c r="B52" s="119" t="s">
        <v>750</v>
      </c>
    </row>
    <row r="53" ht="12.75">
      <c r="B53" s="119" t="s">
        <v>740</v>
      </c>
    </row>
    <row r="55" spans="1:5" ht="29.25" thickBot="1">
      <c r="A55" s="135" t="s">
        <v>700</v>
      </c>
      <c r="B55" s="135" t="s">
        <v>701</v>
      </c>
      <c r="C55" s="136" t="s">
        <v>36</v>
      </c>
      <c r="D55" s="136" t="s">
        <v>262</v>
      </c>
      <c r="E55" s="137" t="s">
        <v>751</v>
      </c>
    </row>
    <row r="56" spans="1:5" ht="12.75">
      <c r="A56" s="828">
        <v>1</v>
      </c>
      <c r="B56" s="829" t="s">
        <v>752</v>
      </c>
      <c r="C56" s="32">
        <v>2641</v>
      </c>
      <c r="D56">
        <v>264100</v>
      </c>
      <c r="E56" s="827">
        <v>61821</v>
      </c>
    </row>
    <row r="57" spans="1:5" ht="12.75">
      <c r="A57" s="828"/>
      <c r="B57" s="829"/>
      <c r="C57" s="32">
        <v>57872</v>
      </c>
      <c r="D57">
        <v>5787200</v>
      </c>
      <c r="E57" s="827"/>
    </row>
    <row r="58" spans="1:5" ht="12.75">
      <c r="A58" s="130">
        <v>2</v>
      </c>
      <c r="B58" s="133" t="s">
        <v>753</v>
      </c>
      <c r="C58" s="32">
        <v>293244</v>
      </c>
      <c r="D58">
        <v>29324400</v>
      </c>
      <c r="E58" s="138">
        <v>61821</v>
      </c>
    </row>
    <row r="59" spans="1:5" ht="12.75">
      <c r="A59" s="130">
        <v>3</v>
      </c>
      <c r="B59" s="133" t="s">
        <v>632</v>
      </c>
      <c r="C59" s="32">
        <v>230690</v>
      </c>
      <c r="D59">
        <v>23069000</v>
      </c>
      <c r="E59" s="138">
        <v>61839</v>
      </c>
    </row>
    <row r="60" spans="1:5" ht="12.75">
      <c r="A60" s="130">
        <v>4</v>
      </c>
      <c r="B60" s="133" t="s">
        <v>754</v>
      </c>
      <c r="C60" s="32">
        <v>57750</v>
      </c>
      <c r="D60">
        <v>5775000</v>
      </c>
      <c r="E60" s="138">
        <v>61868</v>
      </c>
    </row>
    <row r="61" spans="1:5" ht="12.75">
      <c r="A61" s="130">
        <v>5</v>
      </c>
      <c r="B61" s="133" t="s">
        <v>755</v>
      </c>
      <c r="C61" s="32">
        <v>275000</v>
      </c>
      <c r="D61">
        <v>27500000</v>
      </c>
      <c r="E61" s="138">
        <v>61870</v>
      </c>
    </row>
    <row r="62" spans="1:5" ht="12.75">
      <c r="A62" s="130">
        <v>6</v>
      </c>
      <c r="B62" s="133" t="s">
        <v>756</v>
      </c>
      <c r="C62" s="32">
        <v>193200</v>
      </c>
      <c r="D62">
        <v>19320000</v>
      </c>
      <c r="E62" s="138">
        <v>61872</v>
      </c>
    </row>
    <row r="63" spans="1:5" ht="12.75">
      <c r="A63" s="130">
        <v>7</v>
      </c>
      <c r="B63" s="133" t="s">
        <v>757</v>
      </c>
      <c r="C63" s="32">
        <v>273000</v>
      </c>
      <c r="D63">
        <v>27300000</v>
      </c>
      <c r="E63" s="138">
        <v>61873</v>
      </c>
    </row>
    <row r="64" spans="1:5" ht="12.75">
      <c r="A64" s="130">
        <v>8</v>
      </c>
      <c r="B64" s="133" t="s">
        <v>758</v>
      </c>
      <c r="C64" s="32">
        <v>138631</v>
      </c>
      <c r="D64">
        <v>13863100</v>
      </c>
      <c r="E64" s="138">
        <v>61874</v>
      </c>
    </row>
    <row r="65" spans="1:5" ht="12.75">
      <c r="A65" s="130">
        <v>9</v>
      </c>
      <c r="B65" s="133" t="s">
        <v>759</v>
      </c>
      <c r="C65" s="32">
        <v>979618</v>
      </c>
      <c r="D65">
        <v>97961800</v>
      </c>
      <c r="E65" s="138">
        <v>61874</v>
      </c>
    </row>
    <row r="66" spans="1:5" ht="12.75">
      <c r="A66" s="130">
        <v>10</v>
      </c>
      <c r="B66" s="133" t="s">
        <v>760</v>
      </c>
      <c r="C66" s="32">
        <v>106775</v>
      </c>
      <c r="D66">
        <v>10677500</v>
      </c>
      <c r="E66" s="138">
        <v>61880</v>
      </c>
    </row>
    <row r="67" spans="1:5" ht="12.75">
      <c r="A67" s="828">
        <v>11</v>
      </c>
      <c r="B67" s="829" t="s">
        <v>761</v>
      </c>
      <c r="C67" s="32">
        <v>275400</v>
      </c>
      <c r="D67">
        <v>27540000</v>
      </c>
      <c r="E67" s="827">
        <v>61883</v>
      </c>
    </row>
    <row r="68" spans="1:5" ht="12.75">
      <c r="A68" s="828"/>
      <c r="B68" s="829"/>
      <c r="C68" s="32">
        <v>270570</v>
      </c>
      <c r="D68">
        <v>27057000</v>
      </c>
      <c r="E68" s="827"/>
    </row>
    <row r="69" spans="1:5" ht="12.75">
      <c r="A69" s="130">
        <v>12</v>
      </c>
      <c r="B69" s="133" t="s">
        <v>762</v>
      </c>
      <c r="C69" s="32">
        <v>166011</v>
      </c>
      <c r="D69">
        <v>16601100</v>
      </c>
      <c r="E69" s="138">
        <v>61895</v>
      </c>
    </row>
    <row r="70" spans="1:5" ht="12.75">
      <c r="A70" s="130">
        <v>13</v>
      </c>
      <c r="B70" s="133" t="s">
        <v>763</v>
      </c>
      <c r="C70" s="32">
        <v>925545</v>
      </c>
      <c r="D70">
        <v>92554500</v>
      </c>
      <c r="E70" s="138">
        <v>61895</v>
      </c>
    </row>
    <row r="71" spans="1:5" ht="12.75">
      <c r="A71" s="130">
        <v>14</v>
      </c>
      <c r="B71" s="133" t="s">
        <v>764</v>
      </c>
      <c r="C71" s="32">
        <v>71387</v>
      </c>
      <c r="D71">
        <v>7138700</v>
      </c>
      <c r="E71" s="138">
        <v>61900</v>
      </c>
    </row>
    <row r="72" spans="1:5" ht="12.75">
      <c r="A72" s="130">
        <v>15</v>
      </c>
      <c r="B72" s="133" t="s">
        <v>765</v>
      </c>
      <c r="C72" s="32">
        <v>802094</v>
      </c>
      <c r="D72">
        <v>80209400</v>
      </c>
      <c r="E72" s="138">
        <v>61950</v>
      </c>
    </row>
    <row r="73" spans="1:5" ht="12.75">
      <c r="A73" s="130">
        <v>16</v>
      </c>
      <c r="B73" s="133" t="s">
        <v>766</v>
      </c>
      <c r="C73" s="32">
        <v>160000</v>
      </c>
      <c r="D73">
        <v>16000000</v>
      </c>
      <c r="E73" s="138">
        <v>61966</v>
      </c>
    </row>
    <row r="74" spans="1:5" ht="12.75">
      <c r="A74" s="130">
        <v>17</v>
      </c>
      <c r="B74" s="133" t="s">
        <v>767</v>
      </c>
      <c r="C74" s="32">
        <v>60000</v>
      </c>
      <c r="D74">
        <v>6000000</v>
      </c>
      <c r="E74" s="138">
        <v>61966</v>
      </c>
    </row>
    <row r="75" spans="1:5" ht="12.75">
      <c r="A75" s="130">
        <v>18</v>
      </c>
      <c r="B75" s="133" t="s">
        <v>768</v>
      </c>
      <c r="C75" s="32">
        <v>82387</v>
      </c>
      <c r="D75">
        <v>8238700</v>
      </c>
      <c r="E75" s="138">
        <v>61976</v>
      </c>
    </row>
    <row r="76" spans="1:5" ht="12.75">
      <c r="A76" s="130">
        <v>19</v>
      </c>
      <c r="B76" s="133" t="s">
        <v>769</v>
      </c>
      <c r="C76" s="32">
        <v>178517</v>
      </c>
      <c r="D76">
        <v>17851700</v>
      </c>
      <c r="E76" s="138" t="s">
        <v>770</v>
      </c>
    </row>
    <row r="77" spans="1:5" ht="12.75">
      <c r="A77" s="130">
        <v>20</v>
      </c>
      <c r="B77" s="133" t="s">
        <v>771</v>
      </c>
      <c r="C77" s="32">
        <v>250000</v>
      </c>
      <c r="D77">
        <v>25000000</v>
      </c>
      <c r="E77" s="138">
        <v>61982</v>
      </c>
    </row>
    <row r="78" spans="1:5" ht="12.75">
      <c r="A78" s="130">
        <v>21</v>
      </c>
      <c r="B78" s="133" t="s">
        <v>772</v>
      </c>
      <c r="C78" s="32">
        <v>4070720</v>
      </c>
      <c r="D78">
        <v>407072000</v>
      </c>
      <c r="E78" s="138">
        <v>61982</v>
      </c>
    </row>
    <row r="79" spans="1:5" ht="12.75">
      <c r="A79" s="130">
        <v>22</v>
      </c>
      <c r="B79" s="133" t="s">
        <v>773</v>
      </c>
      <c r="C79" s="32">
        <v>156250</v>
      </c>
      <c r="D79">
        <v>15625000</v>
      </c>
      <c r="E79" s="138">
        <v>61982</v>
      </c>
    </row>
    <row r="80" spans="1:5" ht="12.75">
      <c r="A80" s="130">
        <v>23</v>
      </c>
      <c r="B80" s="133" t="s">
        <v>774</v>
      </c>
      <c r="C80" s="32">
        <v>235564</v>
      </c>
      <c r="D80">
        <v>23556400</v>
      </c>
      <c r="E80" s="138">
        <v>61991</v>
      </c>
    </row>
    <row r="81" spans="1:5" ht="12.75">
      <c r="A81" s="130">
        <v>24</v>
      </c>
      <c r="B81" s="133" t="s">
        <v>775</v>
      </c>
      <c r="C81" s="32">
        <v>139944</v>
      </c>
      <c r="D81">
        <v>13994400</v>
      </c>
      <c r="E81" s="138">
        <v>62004</v>
      </c>
    </row>
    <row r="82" spans="1:5" ht="12.75">
      <c r="A82" s="130">
        <v>25</v>
      </c>
      <c r="B82" s="133" t="s">
        <v>776</v>
      </c>
      <c r="C82" s="32">
        <v>560000</v>
      </c>
      <c r="D82">
        <v>56000000</v>
      </c>
      <c r="E82" s="138">
        <v>62004</v>
      </c>
    </row>
    <row r="83" spans="1:5" ht="12.75">
      <c r="A83" s="130">
        <v>26</v>
      </c>
      <c r="B83" s="133" t="s">
        <v>777</v>
      </c>
      <c r="C83" s="32">
        <v>3581861</v>
      </c>
      <c r="D83">
        <v>35818610</v>
      </c>
      <c r="E83" s="138">
        <v>62005</v>
      </c>
    </row>
    <row r="84" spans="1:5" ht="12.75">
      <c r="A84" s="130">
        <v>27</v>
      </c>
      <c r="B84" s="133" t="s">
        <v>778</v>
      </c>
      <c r="C84" s="32">
        <v>4037920</v>
      </c>
      <c r="D84">
        <v>403792000</v>
      </c>
      <c r="E84" s="138">
        <v>62010</v>
      </c>
    </row>
    <row r="85" spans="1:5" ht="12.75">
      <c r="A85" s="130">
        <v>28</v>
      </c>
      <c r="B85" s="133" t="s">
        <v>604</v>
      </c>
      <c r="C85" s="32">
        <v>200000</v>
      </c>
      <c r="D85">
        <v>20000000</v>
      </c>
      <c r="E85" s="138">
        <v>62011</v>
      </c>
    </row>
    <row r="86" spans="1:5" ht="12.75">
      <c r="A86" s="130">
        <v>29</v>
      </c>
      <c r="B86" s="133" t="s">
        <v>779</v>
      </c>
      <c r="C86" s="32">
        <v>797640</v>
      </c>
      <c r="D86">
        <v>79764000</v>
      </c>
      <c r="E86" s="138">
        <v>62013</v>
      </c>
    </row>
    <row r="87" spans="1:5" ht="12.75">
      <c r="A87" s="130">
        <v>30</v>
      </c>
      <c r="B87" s="133" t="s">
        <v>575</v>
      </c>
      <c r="C87" s="32">
        <v>230000</v>
      </c>
      <c r="D87">
        <v>23000000</v>
      </c>
      <c r="E87" s="138">
        <v>62024</v>
      </c>
    </row>
    <row r="88" spans="1:5" ht="12.75">
      <c r="A88" s="130">
        <v>31</v>
      </c>
      <c r="B88" s="133" t="s">
        <v>780</v>
      </c>
      <c r="C88" s="32">
        <v>73140</v>
      </c>
      <c r="D88">
        <v>7314000</v>
      </c>
      <c r="E88" s="138">
        <v>62026</v>
      </c>
    </row>
    <row r="89" spans="1:5" ht="12.75">
      <c r="A89" s="130">
        <v>32</v>
      </c>
      <c r="B89" s="133" t="s">
        <v>664</v>
      </c>
      <c r="C89" s="32">
        <v>2617906</v>
      </c>
      <c r="D89">
        <v>261790600</v>
      </c>
      <c r="E89" s="138">
        <v>62029</v>
      </c>
    </row>
    <row r="90" spans="1:5" ht="12.75">
      <c r="A90" s="130">
        <v>33</v>
      </c>
      <c r="B90" s="133" t="s">
        <v>781</v>
      </c>
      <c r="C90" s="32">
        <v>117300</v>
      </c>
      <c r="D90">
        <v>11730000</v>
      </c>
      <c r="E90" s="138">
        <v>62035</v>
      </c>
    </row>
    <row r="91" spans="1:5" ht="12.75">
      <c r="A91" s="130">
        <v>34</v>
      </c>
      <c r="B91" s="133" t="s">
        <v>729</v>
      </c>
      <c r="C91" s="32">
        <v>3694907</v>
      </c>
      <c r="D91">
        <v>369490700</v>
      </c>
      <c r="E91" s="138">
        <v>62049</v>
      </c>
    </row>
    <row r="92" spans="1:5" ht="12.75">
      <c r="A92" s="130">
        <v>35</v>
      </c>
      <c r="B92" s="133" t="s">
        <v>782</v>
      </c>
      <c r="C92" s="32">
        <v>205396</v>
      </c>
      <c r="D92">
        <v>20539600</v>
      </c>
      <c r="E92" s="138">
        <v>62068</v>
      </c>
    </row>
    <row r="93" spans="1:5" ht="12.75">
      <c r="A93" s="130">
        <v>36</v>
      </c>
      <c r="B93" s="133" t="s">
        <v>783</v>
      </c>
      <c r="C93" s="32">
        <v>2437320</v>
      </c>
      <c r="D93">
        <v>243732000</v>
      </c>
      <c r="E93" s="138">
        <v>62076</v>
      </c>
    </row>
    <row r="94" spans="1:5" ht="12.75">
      <c r="A94" s="130">
        <v>37</v>
      </c>
      <c r="B94" s="133" t="s">
        <v>784</v>
      </c>
      <c r="C94" s="32">
        <v>1550000</v>
      </c>
      <c r="D94">
        <v>155000000</v>
      </c>
      <c r="E94" s="138">
        <v>62076</v>
      </c>
    </row>
    <row r="95" spans="1:5" ht="12.75">
      <c r="A95" s="130">
        <v>38</v>
      </c>
      <c r="B95" s="133" t="s">
        <v>785</v>
      </c>
      <c r="C95" s="32">
        <v>236628</v>
      </c>
      <c r="D95">
        <v>23662800</v>
      </c>
      <c r="E95" s="138">
        <v>62077</v>
      </c>
    </row>
    <row r="96" spans="1:5" ht="12.75">
      <c r="A96" s="130">
        <v>39</v>
      </c>
      <c r="B96" s="133" t="s">
        <v>632</v>
      </c>
      <c r="C96" s="32">
        <v>217745</v>
      </c>
      <c r="D96">
        <v>21774500</v>
      </c>
      <c r="E96" s="138">
        <v>62077</v>
      </c>
    </row>
    <row r="97" spans="1:5" ht="12.75">
      <c r="A97" s="130">
        <v>40</v>
      </c>
      <c r="B97" s="133" t="s">
        <v>766</v>
      </c>
      <c r="C97" s="32">
        <v>84000</v>
      </c>
      <c r="D97">
        <v>8400000</v>
      </c>
      <c r="E97" s="138">
        <v>62081</v>
      </c>
    </row>
    <row r="98" spans="1:5" ht="12.75">
      <c r="A98" s="130">
        <v>41</v>
      </c>
      <c r="B98" s="133" t="s">
        <v>675</v>
      </c>
      <c r="C98" s="32">
        <v>60000</v>
      </c>
      <c r="D98">
        <v>6000000</v>
      </c>
      <c r="E98" s="138">
        <v>62081</v>
      </c>
    </row>
    <row r="99" spans="1:5" ht="12.75">
      <c r="A99" s="130">
        <v>42</v>
      </c>
      <c r="B99" s="133" t="s">
        <v>786</v>
      </c>
      <c r="C99" s="32">
        <v>418484</v>
      </c>
      <c r="D99">
        <v>41848400</v>
      </c>
      <c r="E99" s="138">
        <v>62081</v>
      </c>
    </row>
    <row r="100" spans="1:5" ht="12.75">
      <c r="A100" s="130">
        <v>43</v>
      </c>
      <c r="B100" s="133" t="s">
        <v>787</v>
      </c>
      <c r="C100" s="32">
        <v>946593</v>
      </c>
      <c r="D100">
        <v>94659300</v>
      </c>
      <c r="E100" s="138">
        <v>62083</v>
      </c>
    </row>
    <row r="101" spans="1:5" ht="12.75">
      <c r="A101" s="130">
        <v>44</v>
      </c>
      <c r="B101" s="133" t="s">
        <v>788</v>
      </c>
      <c r="C101" s="32">
        <v>180576</v>
      </c>
      <c r="D101">
        <v>18057600</v>
      </c>
      <c r="E101" s="138">
        <v>62088</v>
      </c>
    </row>
    <row r="102" spans="1:5" ht="12.75">
      <c r="A102" s="130">
        <v>45</v>
      </c>
      <c r="B102" s="133" t="s">
        <v>789</v>
      </c>
      <c r="C102" s="32">
        <v>397704</v>
      </c>
      <c r="D102">
        <v>39770400</v>
      </c>
      <c r="E102" s="138">
        <v>62089</v>
      </c>
    </row>
    <row r="103" spans="1:5" ht="12.75">
      <c r="A103" s="130">
        <v>46</v>
      </c>
      <c r="B103" s="133" t="s">
        <v>731</v>
      </c>
      <c r="C103" s="32">
        <v>7550835</v>
      </c>
      <c r="D103">
        <v>755083500</v>
      </c>
      <c r="E103" s="138">
        <v>62097</v>
      </c>
    </row>
    <row r="104" spans="1:5" ht="12.75">
      <c r="A104" s="130">
        <v>47</v>
      </c>
      <c r="B104" s="133" t="s">
        <v>659</v>
      </c>
      <c r="C104" s="32">
        <v>300000</v>
      </c>
      <c r="D104">
        <v>30000000</v>
      </c>
      <c r="E104" s="138">
        <v>62098</v>
      </c>
    </row>
    <row r="105" spans="1:5" ht="12.75">
      <c r="A105" s="130">
        <v>48</v>
      </c>
      <c r="B105" s="133" t="s">
        <v>790</v>
      </c>
      <c r="C105" s="32">
        <v>1716000</v>
      </c>
      <c r="D105">
        <v>171600000</v>
      </c>
      <c r="E105" s="138">
        <v>62098</v>
      </c>
    </row>
    <row r="106" spans="1:5" ht="12.75">
      <c r="A106" s="130">
        <v>49</v>
      </c>
      <c r="B106" s="133" t="s">
        <v>791</v>
      </c>
      <c r="C106" s="32">
        <v>450000</v>
      </c>
      <c r="D106">
        <v>45000000</v>
      </c>
      <c r="E106" s="138">
        <v>62098</v>
      </c>
    </row>
    <row r="107" spans="1:5" ht="12.75">
      <c r="A107" s="130">
        <v>50</v>
      </c>
      <c r="B107" s="133" t="s">
        <v>764</v>
      </c>
      <c r="C107" s="32">
        <v>219248</v>
      </c>
      <c r="D107">
        <v>21924800</v>
      </c>
      <c r="E107" s="138">
        <v>62112</v>
      </c>
    </row>
    <row r="108" spans="1:5" ht="12.75">
      <c r="A108" s="130">
        <v>51</v>
      </c>
      <c r="B108" s="133" t="s">
        <v>792</v>
      </c>
      <c r="C108" s="32">
        <v>268636</v>
      </c>
      <c r="D108">
        <v>26863600</v>
      </c>
      <c r="E108" s="138">
        <v>62122</v>
      </c>
    </row>
    <row r="109" spans="1:5" ht="12.75">
      <c r="A109" s="130">
        <v>52</v>
      </c>
      <c r="B109" s="133" t="s">
        <v>793</v>
      </c>
      <c r="C109" s="32">
        <v>677445</v>
      </c>
      <c r="D109">
        <v>67744500</v>
      </c>
      <c r="E109" s="138">
        <v>62124</v>
      </c>
    </row>
    <row r="110" spans="1:5" ht="12.75">
      <c r="A110" s="130">
        <v>53</v>
      </c>
      <c r="B110" s="133" t="s">
        <v>605</v>
      </c>
      <c r="C110" s="32">
        <v>20000</v>
      </c>
      <c r="D110">
        <v>2000000</v>
      </c>
      <c r="E110" s="138">
        <v>62125</v>
      </c>
    </row>
    <row r="111" spans="1:5" ht="12.75">
      <c r="A111" s="130">
        <v>54</v>
      </c>
      <c r="B111" s="133" t="s">
        <v>794</v>
      </c>
      <c r="C111" s="32">
        <v>513000</v>
      </c>
      <c r="D111">
        <v>51300000</v>
      </c>
      <c r="E111" s="138">
        <v>62129</v>
      </c>
    </row>
    <row r="112" spans="1:5" ht="12.75">
      <c r="A112" s="130">
        <v>56</v>
      </c>
      <c r="B112" s="133" t="s">
        <v>768</v>
      </c>
      <c r="C112" s="32">
        <v>208247</v>
      </c>
      <c r="D112">
        <v>20824700</v>
      </c>
      <c r="E112" s="138">
        <v>62131</v>
      </c>
    </row>
    <row r="113" spans="1:5" ht="12.75">
      <c r="A113" s="130">
        <v>57</v>
      </c>
      <c r="B113" s="133" t="s">
        <v>698</v>
      </c>
      <c r="C113" s="32">
        <v>218696</v>
      </c>
      <c r="D113">
        <v>21869600</v>
      </c>
      <c r="E113" s="138">
        <v>62133</v>
      </c>
    </row>
    <row r="114" spans="1:5" ht="12.75">
      <c r="A114" s="130">
        <v>58</v>
      </c>
      <c r="B114" s="133" t="s">
        <v>795</v>
      </c>
      <c r="C114" s="32">
        <v>150000</v>
      </c>
      <c r="D114">
        <v>15000000</v>
      </c>
      <c r="E114" s="138">
        <v>62136</v>
      </c>
    </row>
    <row r="115" spans="1:5" ht="12.75">
      <c r="A115" s="130">
        <v>59</v>
      </c>
      <c r="B115" s="133" t="s">
        <v>756</v>
      </c>
      <c r="C115" s="32">
        <v>216384</v>
      </c>
      <c r="D115">
        <v>21638400</v>
      </c>
      <c r="E115" s="138">
        <v>62138</v>
      </c>
    </row>
    <row r="116" spans="1:5" ht="12.75">
      <c r="A116" s="130">
        <v>60</v>
      </c>
      <c r="B116" s="133" t="s">
        <v>796</v>
      </c>
      <c r="C116" s="32">
        <v>561600</v>
      </c>
      <c r="D116">
        <v>56160000</v>
      </c>
      <c r="E116" s="138">
        <v>62138</v>
      </c>
    </row>
    <row r="117" spans="1:5" ht="12.75">
      <c r="A117" s="130">
        <v>61</v>
      </c>
      <c r="B117" s="133" t="s">
        <v>797</v>
      </c>
      <c r="C117" s="32">
        <v>391666</v>
      </c>
      <c r="D117">
        <v>39166600</v>
      </c>
      <c r="E117" s="138">
        <v>62144</v>
      </c>
    </row>
    <row r="118" spans="1:5" ht="12.75">
      <c r="A118" s="130">
        <v>62</v>
      </c>
      <c r="B118" s="133" t="s">
        <v>763</v>
      </c>
      <c r="C118" s="32">
        <v>1002674</v>
      </c>
      <c r="D118">
        <v>100267400</v>
      </c>
      <c r="E118" s="138" t="s">
        <v>748</v>
      </c>
    </row>
    <row r="119" spans="1:5" ht="12.75">
      <c r="A119" s="130">
        <v>63</v>
      </c>
      <c r="B119" s="133" t="s">
        <v>798</v>
      </c>
      <c r="C119" s="32">
        <v>200000</v>
      </c>
      <c r="D119">
        <v>20000000</v>
      </c>
      <c r="E119" s="138" t="s">
        <v>799</v>
      </c>
    </row>
    <row r="120" spans="1:5" ht="12.75">
      <c r="A120" s="130">
        <v>64</v>
      </c>
      <c r="B120" s="133" t="s">
        <v>775</v>
      </c>
      <c r="C120" s="32">
        <v>138227</v>
      </c>
      <c r="D120">
        <v>13822700</v>
      </c>
      <c r="E120" s="138">
        <v>62156</v>
      </c>
    </row>
    <row r="121" spans="1:5" ht="12.75">
      <c r="A121" s="130">
        <v>65</v>
      </c>
      <c r="B121" s="133" t="s">
        <v>800</v>
      </c>
      <c r="C121" s="32">
        <v>40000</v>
      </c>
      <c r="D121">
        <v>4000000</v>
      </c>
      <c r="E121" s="138">
        <v>62159</v>
      </c>
    </row>
    <row r="122" spans="1:5" ht="12.75">
      <c r="A122" s="130">
        <v>66</v>
      </c>
      <c r="B122" s="133" t="s">
        <v>801</v>
      </c>
      <c r="C122" s="32">
        <v>320000</v>
      </c>
      <c r="D122">
        <v>32000000</v>
      </c>
      <c r="E122" s="138">
        <v>62161</v>
      </c>
    </row>
    <row r="123" spans="1:5" ht="13.5" thickBot="1">
      <c r="A123" s="65"/>
      <c r="B123" s="140" t="s">
        <v>39</v>
      </c>
      <c r="C123" s="61">
        <v>48260588</v>
      </c>
      <c r="D123" s="61">
        <v>4503691310</v>
      </c>
      <c r="E123" s="141"/>
    </row>
    <row r="124" spans="1:8" ht="13.5" thickTop="1">
      <c r="A124" s="85"/>
      <c r="B124" s="129"/>
      <c r="C124" s="131"/>
      <c r="D124" s="85"/>
      <c r="E124" s="139"/>
      <c r="F124" s="85"/>
      <c r="G124" s="86"/>
      <c r="H124" s="32"/>
    </row>
    <row r="125" spans="1:8" ht="12.75">
      <c r="A125" s="85"/>
      <c r="B125" s="129"/>
      <c r="C125" s="131"/>
      <c r="D125" s="85"/>
      <c r="E125" s="139"/>
      <c r="F125" s="85"/>
      <c r="G125" s="86"/>
      <c r="H125" s="32"/>
    </row>
    <row r="126" spans="1:8" ht="12.75">
      <c r="A126" s="85"/>
      <c r="B126" s="129"/>
      <c r="C126" s="131"/>
      <c r="D126" s="85"/>
      <c r="E126" s="139"/>
      <c r="F126" s="85"/>
      <c r="G126" s="86"/>
      <c r="H126" s="32"/>
    </row>
    <row r="127" spans="1:8" ht="12.75">
      <c r="A127" s="85"/>
      <c r="B127" s="129"/>
      <c r="C127" s="131"/>
      <c r="D127" s="85"/>
      <c r="E127" s="139"/>
      <c r="F127" s="85"/>
      <c r="G127" s="86"/>
      <c r="H127" s="32"/>
    </row>
    <row r="128" spans="1:8" ht="12.75">
      <c r="A128" s="85"/>
      <c r="B128" s="129"/>
      <c r="C128" s="131"/>
      <c r="D128" s="85"/>
      <c r="E128" s="139"/>
      <c r="F128" s="85"/>
      <c r="G128" s="86"/>
      <c r="H128" s="32"/>
    </row>
    <row r="129" spans="1:8" ht="12.75">
      <c r="A129" s="85"/>
      <c r="B129" s="129"/>
      <c r="C129" s="131"/>
      <c r="D129" s="85"/>
      <c r="E129" s="139"/>
      <c r="F129" s="85"/>
      <c r="G129" s="86"/>
      <c r="H129" s="32"/>
    </row>
    <row r="130" spans="1:8" ht="12.75">
      <c r="A130" s="85"/>
      <c r="B130" s="129"/>
      <c r="C130" s="131"/>
      <c r="D130" s="85"/>
      <c r="E130" s="139"/>
      <c r="F130" s="85"/>
      <c r="G130" s="86"/>
      <c r="H130" s="32"/>
    </row>
    <row r="131" spans="1:8" ht="12.75">
      <c r="A131" s="85"/>
      <c r="B131" s="129"/>
      <c r="C131" s="131"/>
      <c r="D131" s="85"/>
      <c r="E131" s="139"/>
      <c r="F131" s="85"/>
      <c r="G131" s="86"/>
      <c r="H131" s="32"/>
    </row>
    <row r="132" spans="1:8" ht="12.75">
      <c r="A132" s="85"/>
      <c r="B132" s="129"/>
      <c r="C132" s="131"/>
      <c r="D132" s="85"/>
      <c r="E132" s="139"/>
      <c r="F132" s="85"/>
      <c r="G132" s="86"/>
      <c r="H132" s="32"/>
    </row>
    <row r="133" spans="1:8" ht="12.75">
      <c r="A133" s="85"/>
      <c r="B133" s="129"/>
      <c r="C133" s="131"/>
      <c r="D133" s="85"/>
      <c r="E133" s="139"/>
      <c r="F133" s="85"/>
      <c r="G133" s="86"/>
      <c r="H133" s="32"/>
    </row>
    <row r="134" spans="1:8" ht="12.75">
      <c r="A134" s="85"/>
      <c r="B134" s="129"/>
      <c r="C134" s="131"/>
      <c r="D134" s="85"/>
      <c r="E134" s="139"/>
      <c r="F134" s="85"/>
      <c r="G134" s="86"/>
      <c r="H134" s="32"/>
    </row>
    <row r="135" spans="1:8" ht="12.75">
      <c r="A135" s="85"/>
      <c r="B135" s="129"/>
      <c r="C135" s="131"/>
      <c r="D135" s="85"/>
      <c r="E135" s="139"/>
      <c r="F135" s="85"/>
      <c r="G135" s="86"/>
      <c r="H135" s="32"/>
    </row>
    <row r="136" spans="1:8" ht="12.75">
      <c r="A136" s="85"/>
      <c r="B136" s="129"/>
      <c r="C136" s="131"/>
      <c r="D136" s="85"/>
      <c r="E136" s="139"/>
      <c r="F136" s="85"/>
      <c r="G136" s="86"/>
      <c r="H136" s="32"/>
    </row>
    <row r="137" spans="1:8" ht="12.75">
      <c r="A137" s="85"/>
      <c r="B137" s="129"/>
      <c r="C137" s="131"/>
      <c r="D137" s="85"/>
      <c r="E137" s="139"/>
      <c r="F137" s="85"/>
      <c r="G137" s="86"/>
      <c r="H137" s="32"/>
    </row>
    <row r="138" spans="1:8" ht="12.75">
      <c r="A138" s="85"/>
      <c r="B138" s="129"/>
      <c r="C138" s="131"/>
      <c r="D138" s="85"/>
      <c r="E138" s="139"/>
      <c r="F138" s="85"/>
      <c r="G138" s="86"/>
      <c r="H138" s="32"/>
    </row>
    <row r="139" spans="1:8" ht="12.75">
      <c r="A139" s="85"/>
      <c r="B139" s="129"/>
      <c r="C139" s="131"/>
      <c r="D139" s="85"/>
      <c r="E139" s="139"/>
      <c r="F139" s="85"/>
      <c r="G139" s="86"/>
      <c r="H139" s="32"/>
    </row>
    <row r="140" spans="1:8" ht="12.75">
      <c r="A140" s="85"/>
      <c r="B140" s="129"/>
      <c r="C140" s="131"/>
      <c r="D140" s="85"/>
      <c r="E140" s="139"/>
      <c r="F140" s="85"/>
      <c r="G140" s="86"/>
      <c r="H140" s="32"/>
    </row>
    <row r="141" spans="1:8" ht="12.75">
      <c r="A141" s="85"/>
      <c r="B141" s="129"/>
      <c r="C141" s="131"/>
      <c r="D141" s="85"/>
      <c r="E141" s="139"/>
      <c r="F141" s="85"/>
      <c r="G141" s="86"/>
      <c r="H141" s="32"/>
    </row>
    <row r="142" spans="1:8" ht="12.75">
      <c r="A142" s="85"/>
      <c r="B142" s="129"/>
      <c r="C142" s="131"/>
      <c r="D142" s="85"/>
      <c r="E142" s="139"/>
      <c r="F142" s="85"/>
      <c r="G142" s="86"/>
      <c r="H142" s="32"/>
    </row>
    <row r="143" spans="1:8" ht="12.75">
      <c r="A143" s="85"/>
      <c r="B143" s="129"/>
      <c r="C143" s="131"/>
      <c r="D143" s="85"/>
      <c r="E143" s="139"/>
      <c r="F143" s="85"/>
      <c r="G143" s="86"/>
      <c r="H143" s="32"/>
    </row>
    <row r="144" spans="1:8" ht="12.75">
      <c r="A144" s="85"/>
      <c r="B144" s="129"/>
      <c r="C144" s="131"/>
      <c r="D144" s="85"/>
      <c r="E144" s="139"/>
      <c r="F144" s="85"/>
      <c r="G144" s="86"/>
      <c r="H144" s="32"/>
    </row>
    <row r="145" spans="1:8" ht="12.75">
      <c r="A145" s="85"/>
      <c r="B145" s="129"/>
      <c r="C145" s="131"/>
      <c r="D145" s="85"/>
      <c r="E145" s="85"/>
      <c r="F145" s="85"/>
      <c r="G145" s="86"/>
      <c r="H145" s="32"/>
    </row>
    <row r="146" spans="1:8" ht="12.75">
      <c r="A146" s="85"/>
      <c r="B146" s="129"/>
      <c r="C146" s="131"/>
      <c r="D146" s="85"/>
      <c r="E146" s="85"/>
      <c r="F146" s="85"/>
      <c r="G146" s="86"/>
      <c r="H146" s="32"/>
    </row>
    <row r="147" spans="1:8" ht="12.75">
      <c r="A147" s="85"/>
      <c r="B147" s="129"/>
      <c r="C147" s="131"/>
      <c r="D147" s="85"/>
      <c r="E147" s="85"/>
      <c r="F147" s="85"/>
      <c r="G147" s="86"/>
      <c r="H147" s="32"/>
    </row>
    <row r="148" spans="1:8" ht="12.75">
      <c r="A148" s="85"/>
      <c r="B148" s="129"/>
      <c r="C148" s="131"/>
      <c r="D148" s="85"/>
      <c r="E148" s="85"/>
      <c r="F148" s="85"/>
      <c r="G148" s="86"/>
      <c r="H148" s="32"/>
    </row>
    <row r="149" spans="1:8" ht="12.75">
      <c r="A149" s="85"/>
      <c r="B149" s="129"/>
      <c r="C149" s="131"/>
      <c r="D149" s="85"/>
      <c r="E149" s="85"/>
      <c r="F149" s="85"/>
      <c r="G149" s="86"/>
      <c r="H149" s="32"/>
    </row>
    <row r="150" spans="1:8" ht="12.75">
      <c r="A150" s="85"/>
      <c r="B150" s="129"/>
      <c r="C150" s="131"/>
      <c r="D150" s="85"/>
      <c r="E150" s="85"/>
      <c r="F150" s="85"/>
      <c r="G150" s="86"/>
      <c r="H150" s="32"/>
    </row>
    <row r="151" spans="1:8" ht="12.75">
      <c r="A151" s="85"/>
      <c r="B151" s="129"/>
      <c r="C151" s="131"/>
      <c r="D151" s="85"/>
      <c r="E151" s="85"/>
      <c r="F151" s="85"/>
      <c r="G151" s="86"/>
      <c r="H151" s="32"/>
    </row>
    <row r="152" spans="1:8" ht="12.75">
      <c r="A152" s="85"/>
      <c r="B152" s="129"/>
      <c r="C152" s="131"/>
      <c r="D152" s="85"/>
      <c r="E152" s="85"/>
      <c r="F152" s="85"/>
      <c r="G152" s="86"/>
      <c r="H152" s="32"/>
    </row>
    <row r="153" spans="1:8" ht="12.75">
      <c r="A153" s="85"/>
      <c r="B153" s="129"/>
      <c r="C153" s="131"/>
      <c r="D153" s="85"/>
      <c r="E153" s="85"/>
      <c r="F153" s="85"/>
      <c r="G153" s="86"/>
      <c r="H153" s="32"/>
    </row>
    <row r="154" spans="1:8" ht="12.75">
      <c r="A154" s="85"/>
      <c r="B154" s="129"/>
      <c r="C154" s="131"/>
      <c r="D154" s="85"/>
      <c r="E154" s="85"/>
      <c r="F154" s="85"/>
      <c r="G154" s="86"/>
      <c r="H154" s="32"/>
    </row>
    <row r="155" spans="1:8" ht="12.75">
      <c r="A155" s="85"/>
      <c r="B155" s="129"/>
      <c r="C155" s="131"/>
      <c r="D155" s="85"/>
      <c r="E155" s="85"/>
      <c r="F155" s="85"/>
      <c r="G155" s="86"/>
      <c r="H155" s="32"/>
    </row>
    <row r="156" spans="1:8" ht="12.75">
      <c r="A156" s="85"/>
      <c r="B156" s="129"/>
      <c r="C156" s="131"/>
      <c r="D156" s="85"/>
      <c r="E156" s="85"/>
      <c r="F156" s="85"/>
      <c r="G156" s="86"/>
      <c r="H156" s="32"/>
    </row>
    <row r="157" spans="1:8" ht="12.75">
      <c r="A157" s="85"/>
      <c r="B157" s="129"/>
      <c r="C157" s="131"/>
      <c r="D157" s="85"/>
      <c r="E157" s="85"/>
      <c r="F157" s="85"/>
      <c r="G157" s="86"/>
      <c r="H157" s="32"/>
    </row>
    <row r="158" spans="1:8" ht="12.75">
      <c r="A158" s="85"/>
      <c r="B158" s="129"/>
      <c r="C158" s="131"/>
      <c r="D158" s="85"/>
      <c r="E158" s="85"/>
      <c r="F158" s="85"/>
      <c r="G158" s="86"/>
      <c r="H158" s="32"/>
    </row>
    <row r="159" spans="1:8" ht="12.75">
      <c r="A159" s="85"/>
      <c r="B159" s="129"/>
      <c r="C159" s="131"/>
      <c r="D159" s="85"/>
      <c r="E159" s="85"/>
      <c r="F159" s="85"/>
      <c r="G159" s="86"/>
      <c r="H159" s="32"/>
    </row>
    <row r="160" spans="1:8" ht="12.75">
      <c r="A160" s="85"/>
      <c r="B160" s="129"/>
      <c r="C160" s="131"/>
      <c r="D160" s="85"/>
      <c r="E160" s="85"/>
      <c r="F160" s="85"/>
      <c r="G160" s="86"/>
      <c r="H160" s="32"/>
    </row>
    <row r="161" spans="1:8" ht="12.75">
      <c r="A161" s="85"/>
      <c r="B161" s="129"/>
      <c r="C161" s="131"/>
      <c r="D161" s="85"/>
      <c r="E161" s="85"/>
      <c r="F161" s="85"/>
      <c r="G161" s="86"/>
      <c r="H161" s="32"/>
    </row>
    <row r="162" spans="1:8" ht="12.75">
      <c r="A162" s="85"/>
      <c r="B162" s="129"/>
      <c r="C162" s="131"/>
      <c r="D162" s="85"/>
      <c r="E162" s="85"/>
      <c r="F162" s="85"/>
      <c r="G162" s="86"/>
      <c r="H162" s="32"/>
    </row>
    <row r="163" spans="1:8" ht="12.75">
      <c r="A163" s="85"/>
      <c r="B163" s="129"/>
      <c r="C163" s="131"/>
      <c r="D163" s="85"/>
      <c r="E163" s="85"/>
      <c r="F163" s="85"/>
      <c r="G163" s="86"/>
      <c r="H163" s="32"/>
    </row>
    <row r="164" spans="1:8" ht="12.75">
      <c r="A164" s="85"/>
      <c r="B164" s="129"/>
      <c r="C164" s="131"/>
      <c r="D164" s="85"/>
      <c r="E164" s="85"/>
      <c r="F164" s="85"/>
      <c r="G164" s="86"/>
      <c r="H164" s="32"/>
    </row>
    <row r="165" spans="1:8" ht="12.75">
      <c r="A165" s="85"/>
      <c r="B165" s="129"/>
      <c r="C165" s="131"/>
      <c r="D165" s="85"/>
      <c r="E165" s="85"/>
      <c r="F165" s="85"/>
      <c r="G165" s="86"/>
      <c r="H165" s="32"/>
    </row>
    <row r="166" spans="1:8" ht="12.75">
      <c r="A166" s="85"/>
      <c r="B166" s="129"/>
      <c r="C166" s="131"/>
      <c r="D166" s="85"/>
      <c r="E166" s="85"/>
      <c r="F166" s="85"/>
      <c r="G166" s="86"/>
      <c r="H166" s="32"/>
    </row>
    <row r="167" spans="1:8" ht="12.75">
      <c r="A167" s="85"/>
      <c r="B167" s="129"/>
      <c r="C167" s="131"/>
      <c r="D167" s="85"/>
      <c r="E167" s="85"/>
      <c r="F167" s="85"/>
      <c r="G167" s="86"/>
      <c r="H167" s="32"/>
    </row>
    <row r="168" spans="1:8" ht="12.75">
      <c r="A168" s="85"/>
      <c r="B168" s="129"/>
      <c r="C168" s="131"/>
      <c r="D168" s="85"/>
      <c r="E168" s="85"/>
      <c r="F168" s="85"/>
      <c r="G168" s="86"/>
      <c r="H168" s="32"/>
    </row>
    <row r="169" spans="1:8" ht="12.75">
      <c r="A169" s="85"/>
      <c r="B169" s="129"/>
      <c r="C169" s="131"/>
      <c r="D169" s="85"/>
      <c r="E169" s="85"/>
      <c r="F169" s="85"/>
      <c r="G169" s="86"/>
      <c r="H169" s="32"/>
    </row>
    <row r="170" spans="1:8" ht="12.75">
      <c r="A170" s="85"/>
      <c r="B170" s="129"/>
      <c r="C170" s="131"/>
      <c r="D170" s="85"/>
      <c r="E170" s="85"/>
      <c r="F170" s="85"/>
      <c r="G170" s="86"/>
      <c r="H170" s="32"/>
    </row>
    <row r="171" spans="1:8" ht="12.75">
      <c r="A171" s="85"/>
      <c r="B171" s="129"/>
      <c r="C171" s="131"/>
      <c r="D171" s="85"/>
      <c r="E171" s="85"/>
      <c r="F171" s="85"/>
      <c r="G171" s="86"/>
      <c r="H171" s="32"/>
    </row>
    <row r="172" spans="1:8" ht="12.75">
      <c r="A172" s="85"/>
      <c r="B172" s="129"/>
      <c r="C172" s="131"/>
      <c r="D172" s="85"/>
      <c r="E172" s="85"/>
      <c r="F172" s="85"/>
      <c r="G172" s="86"/>
      <c r="H172" s="32"/>
    </row>
    <row r="173" spans="1:8" ht="12.75">
      <c r="A173" s="85"/>
      <c r="B173" s="129"/>
      <c r="C173" s="131"/>
      <c r="D173" s="85"/>
      <c r="E173" s="85"/>
      <c r="F173" s="85"/>
      <c r="G173" s="86"/>
      <c r="H173" s="32"/>
    </row>
    <row r="174" spans="1:8" ht="12.75">
      <c r="A174" s="85"/>
      <c r="B174" s="129"/>
      <c r="C174" s="131"/>
      <c r="D174" s="85"/>
      <c r="E174" s="85"/>
      <c r="F174" s="85"/>
      <c r="G174" s="86"/>
      <c r="H174" s="32"/>
    </row>
    <row r="175" spans="1:8" ht="12.75">
      <c r="A175" s="85"/>
      <c r="B175" s="129"/>
      <c r="C175" s="131"/>
      <c r="D175" s="85"/>
      <c r="E175" s="85"/>
      <c r="F175" s="85"/>
      <c r="G175" s="86"/>
      <c r="H175" s="32"/>
    </row>
    <row r="176" spans="1:8" ht="12.75">
      <c r="A176" s="32"/>
      <c r="B176" s="134"/>
      <c r="C176" s="132"/>
      <c r="D176" s="32"/>
      <c r="E176" s="32"/>
      <c r="F176" s="32"/>
      <c r="G176" s="35"/>
      <c r="H176" s="32"/>
    </row>
    <row r="177" spans="1:8" ht="12.75">
      <c r="A177" s="32"/>
      <c r="B177" s="134"/>
      <c r="C177" s="132"/>
      <c r="D177" s="32"/>
      <c r="E177" s="32"/>
      <c r="F177" s="32"/>
      <c r="G177" s="35"/>
      <c r="H177" s="32"/>
    </row>
    <row r="178" spans="1:8" ht="12.75">
      <c r="A178" s="32"/>
      <c r="B178" s="134"/>
      <c r="C178" s="132"/>
      <c r="D178" s="32"/>
      <c r="E178" s="32"/>
      <c r="F178" s="32"/>
      <c r="G178" s="35"/>
      <c r="H178" s="32"/>
    </row>
    <row r="179" spans="1:8" ht="12.75">
      <c r="A179" s="32"/>
      <c r="B179" s="134"/>
      <c r="C179" s="132"/>
      <c r="D179" s="32"/>
      <c r="E179" s="32"/>
      <c r="F179" s="32"/>
      <c r="G179" s="35"/>
      <c r="H179" s="32"/>
    </row>
    <row r="180" spans="1:8" ht="12.75">
      <c r="A180" s="32"/>
      <c r="B180" s="134"/>
      <c r="C180" s="132"/>
      <c r="D180" s="32"/>
      <c r="E180" s="32"/>
      <c r="F180" s="32"/>
      <c r="G180" s="35"/>
      <c r="H180" s="32"/>
    </row>
    <row r="181" spans="1:8" ht="12.75">
      <c r="A181" s="32"/>
      <c r="B181" s="134"/>
      <c r="C181" s="132"/>
      <c r="D181" s="32"/>
      <c r="E181" s="32"/>
      <c r="F181" s="32"/>
      <c r="G181" s="35"/>
      <c r="H181" s="32"/>
    </row>
    <row r="182" spans="1:8" ht="12.75">
      <c r="A182" s="32"/>
      <c r="B182" s="134"/>
      <c r="C182" s="132"/>
      <c r="D182" s="32"/>
      <c r="E182" s="32"/>
      <c r="F182" s="32"/>
      <c r="G182" s="35"/>
      <c r="H182" s="32"/>
    </row>
    <row r="183" spans="1:8" ht="12.75">
      <c r="A183" s="32"/>
      <c r="B183" s="134"/>
      <c r="C183" s="132"/>
      <c r="D183" s="32"/>
      <c r="E183" s="32"/>
      <c r="F183" s="32"/>
      <c r="G183" s="35"/>
      <c r="H183" s="32"/>
    </row>
    <row r="184" spans="1:8" ht="12.75">
      <c r="A184" s="32"/>
      <c r="B184" s="134"/>
      <c r="C184" s="132"/>
      <c r="D184" s="32"/>
      <c r="E184" s="32"/>
      <c r="F184" s="32"/>
      <c r="G184" s="35"/>
      <c r="H184" s="32"/>
    </row>
    <row r="185" spans="1:8" ht="12.75">
      <c r="A185" s="32"/>
      <c r="B185" s="134"/>
      <c r="C185" s="132"/>
      <c r="D185" s="32"/>
      <c r="E185" s="32"/>
      <c r="F185" s="32"/>
      <c r="G185" s="35"/>
      <c r="H185" s="32"/>
    </row>
    <row r="186" spans="1:8" ht="12.75">
      <c r="A186" s="32"/>
      <c r="B186" s="134"/>
      <c r="C186" s="132"/>
      <c r="D186" s="32"/>
      <c r="E186" s="32"/>
      <c r="F186" s="32"/>
      <c r="G186" s="35"/>
      <c r="H186" s="32"/>
    </row>
    <row r="187" spans="1:8" ht="12.75">
      <c r="A187" s="32"/>
      <c r="B187" s="134"/>
      <c r="C187" s="132"/>
      <c r="D187" s="32"/>
      <c r="E187" s="32"/>
      <c r="F187" s="32"/>
      <c r="G187" s="35"/>
      <c r="H187" s="32"/>
    </row>
    <row r="188" spans="1:8" ht="12.75">
      <c r="A188" s="32"/>
      <c r="B188" s="134"/>
      <c r="C188" s="132"/>
      <c r="D188" s="32"/>
      <c r="E188" s="32"/>
      <c r="F188" s="32"/>
      <c r="G188" s="35"/>
      <c r="H188" s="32"/>
    </row>
    <row r="189" spans="1:8" ht="12.75">
      <c r="A189" s="32"/>
      <c r="B189" s="134"/>
      <c r="C189" s="132"/>
      <c r="D189" s="32"/>
      <c r="E189" s="32"/>
      <c r="F189" s="32"/>
      <c r="G189" s="35"/>
      <c r="H189" s="32"/>
    </row>
    <row r="190" spans="1:8" ht="12.75">
      <c r="A190" s="32"/>
      <c r="B190" s="134"/>
      <c r="C190" s="132"/>
      <c r="D190" s="32"/>
      <c r="E190" s="32"/>
      <c r="F190" s="32"/>
      <c r="G190" s="35"/>
      <c r="H190" s="32"/>
    </row>
    <row r="191" spans="1:8" ht="12.75">
      <c r="A191" s="32"/>
      <c r="B191" s="134"/>
      <c r="C191" s="132"/>
      <c r="D191" s="32"/>
      <c r="E191" s="32"/>
      <c r="F191" s="32"/>
      <c r="G191" s="35"/>
      <c r="H191" s="32"/>
    </row>
    <row r="192" spans="1:8" ht="12.75">
      <c r="A192" s="32"/>
      <c r="B192" s="134"/>
      <c r="C192" s="132"/>
      <c r="D192" s="32"/>
      <c r="E192" s="32"/>
      <c r="F192" s="32"/>
      <c r="G192" s="35"/>
      <c r="H192" s="32"/>
    </row>
    <row r="193" spans="1:8" ht="12.75">
      <c r="A193" s="32"/>
      <c r="B193" s="134"/>
      <c r="C193" s="132"/>
      <c r="D193" s="32"/>
      <c r="E193" s="32"/>
      <c r="F193" s="32"/>
      <c r="G193" s="35"/>
      <c r="H193" s="32"/>
    </row>
    <row r="194" spans="1:8" ht="12.75">
      <c r="A194" s="32"/>
      <c r="B194" s="134"/>
      <c r="C194" s="132"/>
      <c r="D194" s="32"/>
      <c r="E194" s="32"/>
      <c r="F194" s="32"/>
      <c r="G194" s="35"/>
      <c r="H194" s="32"/>
    </row>
    <row r="195" spans="1:8" ht="12.75">
      <c r="A195" s="32"/>
      <c r="B195" s="134"/>
      <c r="C195" s="132"/>
      <c r="D195" s="32"/>
      <c r="E195" s="32"/>
      <c r="F195" s="32"/>
      <c r="G195" s="35"/>
      <c r="H195" s="32"/>
    </row>
    <row r="196" spans="1:8" ht="12.75">
      <c r="A196" s="32"/>
      <c r="B196" s="134"/>
      <c r="C196" s="132"/>
      <c r="D196" s="32"/>
      <c r="E196" s="32"/>
      <c r="F196" s="32"/>
      <c r="G196" s="35"/>
      <c r="H196" s="32"/>
    </row>
    <row r="197" spans="1:8" ht="12.75">
      <c r="A197" s="32"/>
      <c r="B197" s="134"/>
      <c r="C197" s="132"/>
      <c r="D197" s="32"/>
      <c r="E197" s="32"/>
      <c r="F197" s="32"/>
      <c r="G197" s="35"/>
      <c r="H197" s="32"/>
    </row>
    <row r="198" spans="1:8" ht="12.75">
      <c r="A198" s="32"/>
      <c r="B198" s="134"/>
      <c r="C198" s="132"/>
      <c r="D198" s="32"/>
      <c r="E198" s="32"/>
      <c r="F198" s="32"/>
      <c r="G198" s="35"/>
      <c r="H198" s="32"/>
    </row>
    <row r="199" spans="1:8" ht="12.75">
      <c r="A199" s="32"/>
      <c r="B199" s="134"/>
      <c r="C199" s="132"/>
      <c r="D199" s="32"/>
      <c r="E199" s="32"/>
      <c r="F199" s="32"/>
      <c r="G199" s="35"/>
      <c r="H199" s="32"/>
    </row>
    <row r="200" spans="1:8" ht="12.75">
      <c r="A200" s="32"/>
      <c r="B200" s="134"/>
      <c r="C200" s="132"/>
      <c r="D200" s="32"/>
      <c r="E200" s="32"/>
      <c r="F200" s="32"/>
      <c r="G200" s="35"/>
      <c r="H200" s="32"/>
    </row>
    <row r="201" spans="1:8" ht="12.75">
      <c r="A201" s="32"/>
      <c r="B201" s="134"/>
      <c r="C201" s="132"/>
      <c r="D201" s="32"/>
      <c r="E201" s="32"/>
      <c r="F201" s="32"/>
      <c r="G201" s="35"/>
      <c r="H201" s="32"/>
    </row>
    <row r="202" spans="1:8" ht="12.75">
      <c r="A202" s="32"/>
      <c r="B202" s="134"/>
      <c r="C202" s="132"/>
      <c r="D202" s="32"/>
      <c r="E202" s="32"/>
      <c r="F202" s="32"/>
      <c r="G202" s="35"/>
      <c r="H202" s="32"/>
    </row>
    <row r="203" spans="1:8" ht="12.75">
      <c r="A203" s="32"/>
      <c r="B203" s="134"/>
      <c r="C203" s="132"/>
      <c r="D203" s="32"/>
      <c r="E203" s="32"/>
      <c r="F203" s="32"/>
      <c r="G203" s="35"/>
      <c r="H203" s="32"/>
    </row>
    <row r="204" spans="1:8" ht="12.75">
      <c r="A204" s="32"/>
      <c r="B204" s="134"/>
      <c r="C204" s="132"/>
      <c r="D204" s="32"/>
      <c r="E204" s="32"/>
      <c r="F204" s="32"/>
      <c r="G204" s="35"/>
      <c r="H204" s="32"/>
    </row>
    <row r="205" spans="1:8" ht="12.75">
      <c r="A205" s="32"/>
      <c r="B205" s="134"/>
      <c r="C205" s="132"/>
      <c r="D205" s="32"/>
      <c r="E205" s="32"/>
      <c r="F205" s="32"/>
      <c r="G205" s="35"/>
      <c r="H205" s="32"/>
    </row>
    <row r="206" spans="1:8" ht="12.75">
      <c r="A206" s="32"/>
      <c r="B206" s="134"/>
      <c r="C206" s="132"/>
      <c r="D206" s="32"/>
      <c r="E206" s="32"/>
      <c r="F206" s="32"/>
      <c r="G206" s="35"/>
      <c r="H206" s="32"/>
    </row>
    <row r="207" spans="1:8" ht="12.75">
      <c r="A207" s="32"/>
      <c r="B207" s="134"/>
      <c r="C207" s="132"/>
      <c r="D207" s="32"/>
      <c r="E207" s="32"/>
      <c r="F207" s="32"/>
      <c r="G207" s="35"/>
      <c r="H207" s="32"/>
    </row>
    <row r="208" spans="1:8" ht="12.75">
      <c r="A208" s="32"/>
      <c r="B208" s="134"/>
      <c r="C208" s="132"/>
      <c r="D208" s="32"/>
      <c r="E208" s="32"/>
      <c r="F208" s="32"/>
      <c r="G208" s="35"/>
      <c r="H208" s="32"/>
    </row>
    <row r="209" spans="1:8" ht="12.75">
      <c r="A209" s="32"/>
      <c r="B209" s="134"/>
      <c r="C209" s="132"/>
      <c r="D209" s="32"/>
      <c r="E209" s="32"/>
      <c r="F209" s="32"/>
      <c r="G209" s="35"/>
      <c r="H209" s="32"/>
    </row>
    <row r="210" spans="1:8" ht="12.75">
      <c r="A210" s="32"/>
      <c r="B210" s="134"/>
      <c r="C210" s="132"/>
      <c r="D210" s="32"/>
      <c r="E210" s="32"/>
      <c r="F210" s="32"/>
      <c r="G210" s="35"/>
      <c r="H210" s="32"/>
    </row>
    <row r="211" spans="1:8" ht="12.75">
      <c r="A211" s="32"/>
      <c r="B211" s="32"/>
      <c r="C211" s="132"/>
      <c r="D211" s="32"/>
      <c r="E211" s="32"/>
      <c r="F211" s="32"/>
      <c r="G211" s="35"/>
      <c r="H211" s="32"/>
    </row>
    <row r="212" spans="1:8" ht="12.75">
      <c r="A212" s="32"/>
      <c r="B212" s="32"/>
      <c r="C212" s="132"/>
      <c r="D212" s="32"/>
      <c r="E212" s="32"/>
      <c r="F212" s="32"/>
      <c r="G212" s="35"/>
      <c r="H212" s="32"/>
    </row>
    <row r="213" spans="1:8" ht="12.75">
      <c r="A213" s="32"/>
      <c r="B213" s="32"/>
      <c r="C213" s="132"/>
      <c r="D213" s="32"/>
      <c r="E213" s="32"/>
      <c r="F213" s="32"/>
      <c r="G213" s="35"/>
      <c r="H213" s="32"/>
    </row>
    <row r="214" spans="1:8" ht="12.75">
      <c r="A214" s="32"/>
      <c r="B214" s="32"/>
      <c r="C214" s="132"/>
      <c r="D214" s="32"/>
      <c r="E214" s="32"/>
      <c r="F214" s="32"/>
      <c r="G214" s="35"/>
      <c r="H214" s="32"/>
    </row>
    <row r="215" spans="1:8" ht="12.75">
      <c r="A215" s="32"/>
      <c r="B215" s="32"/>
      <c r="C215" s="132"/>
      <c r="D215" s="32"/>
      <c r="E215" s="32"/>
      <c r="F215" s="32"/>
      <c r="G215" s="35"/>
      <c r="H215" s="32"/>
    </row>
    <row r="216" spans="1:8" ht="12.75">
      <c r="A216" s="32"/>
      <c r="B216" s="32"/>
      <c r="C216" s="132"/>
      <c r="D216" s="32"/>
      <c r="E216" s="32"/>
      <c r="F216" s="32"/>
      <c r="G216" s="35"/>
      <c r="H216" s="32"/>
    </row>
    <row r="217" spans="1:8" ht="12.75">
      <c r="A217" s="32"/>
      <c r="B217" s="32"/>
      <c r="C217" s="132"/>
      <c r="D217" s="32"/>
      <c r="E217" s="32"/>
      <c r="F217" s="32"/>
      <c r="G217" s="35"/>
      <c r="H217" s="32"/>
    </row>
    <row r="218" spans="1:8" ht="12.75">
      <c r="A218" s="32"/>
      <c r="B218" s="32"/>
      <c r="C218" s="132"/>
      <c r="D218" s="32"/>
      <c r="E218" s="32"/>
      <c r="F218" s="32"/>
      <c r="G218" s="35"/>
      <c r="H218" s="32"/>
    </row>
    <row r="219" spans="1:8" ht="12.75">
      <c r="A219" s="32"/>
      <c r="B219" s="32"/>
      <c r="C219" s="132"/>
      <c r="D219" s="32"/>
      <c r="E219" s="32"/>
      <c r="F219" s="32"/>
      <c r="G219" s="35"/>
      <c r="H219" s="32"/>
    </row>
    <row r="220" spans="1:8" ht="12.75">
      <c r="A220" s="32"/>
      <c r="B220" s="32"/>
      <c r="C220" s="132"/>
      <c r="D220" s="32"/>
      <c r="E220" s="32"/>
      <c r="F220" s="32"/>
      <c r="G220" s="35"/>
      <c r="H220" s="32"/>
    </row>
    <row r="221" spans="1:8" ht="12.75">
      <c r="A221" s="32"/>
      <c r="B221" s="32"/>
      <c r="C221" s="132"/>
      <c r="D221" s="32"/>
      <c r="E221" s="32"/>
      <c r="F221" s="32"/>
      <c r="G221" s="35"/>
      <c r="H221" s="32"/>
    </row>
    <row r="222" spans="1:8" ht="12.75">
      <c r="A222" s="32"/>
      <c r="B222" s="32"/>
      <c r="C222" s="132"/>
      <c r="D222" s="32"/>
      <c r="E222" s="32"/>
      <c r="F222" s="32"/>
      <c r="G222" s="35"/>
      <c r="H222" s="32"/>
    </row>
    <row r="223" spans="1:8" ht="12.75">
      <c r="A223" s="32"/>
      <c r="B223" s="32"/>
      <c r="C223" s="132"/>
      <c r="D223" s="32"/>
      <c r="E223" s="32"/>
      <c r="F223" s="32"/>
      <c r="G223" s="35"/>
      <c r="H223" s="32"/>
    </row>
    <row r="224" spans="1:8" ht="12.75">
      <c r="A224" s="32"/>
      <c r="B224" s="32"/>
      <c r="C224" s="132"/>
      <c r="D224" s="32"/>
      <c r="E224" s="32"/>
      <c r="F224" s="32"/>
      <c r="G224" s="35"/>
      <c r="H224" s="32"/>
    </row>
    <row r="225" spans="1:8" ht="12.75">
      <c r="A225" s="32"/>
      <c r="B225" s="32"/>
      <c r="C225" s="132"/>
      <c r="D225" s="32"/>
      <c r="E225" s="32"/>
      <c r="F225" s="32"/>
      <c r="G225" s="35"/>
      <c r="H225" s="32"/>
    </row>
    <row r="226" spans="1:8" ht="12.75">
      <c r="A226" s="32"/>
      <c r="B226" s="32"/>
      <c r="C226" s="132"/>
      <c r="D226" s="32"/>
      <c r="E226" s="32"/>
      <c r="F226" s="32"/>
      <c r="G226" s="35"/>
      <c r="H226" s="32"/>
    </row>
    <row r="227" spans="1:8" ht="12.75">
      <c r="A227" s="32"/>
      <c r="B227" s="32"/>
      <c r="C227" s="132"/>
      <c r="D227" s="32"/>
      <c r="E227" s="32"/>
      <c r="F227" s="32"/>
      <c r="G227" s="35"/>
      <c r="H227" s="32"/>
    </row>
    <row r="228" spans="1:8" ht="12.75">
      <c r="A228" s="32"/>
      <c r="B228" s="32"/>
      <c r="C228" s="132"/>
      <c r="D228" s="32"/>
      <c r="E228" s="32"/>
      <c r="F228" s="32"/>
      <c r="G228" s="35"/>
      <c r="H228" s="32"/>
    </row>
    <row r="229" spans="1:8" ht="12.75">
      <c r="A229" s="32"/>
      <c r="B229" s="32"/>
      <c r="C229" s="132"/>
      <c r="D229" s="32"/>
      <c r="E229" s="32"/>
      <c r="F229" s="32"/>
      <c r="G229" s="35"/>
      <c r="H229" s="32"/>
    </row>
    <row r="230" spans="1:8" ht="12.75">
      <c r="A230" s="32"/>
      <c r="B230" s="32"/>
      <c r="C230" s="132"/>
      <c r="D230" s="32"/>
      <c r="E230" s="32"/>
      <c r="F230" s="32"/>
      <c r="G230" s="35"/>
      <c r="H230" s="32"/>
    </row>
    <row r="231" spans="1:8" ht="12.75">
      <c r="A231" s="32"/>
      <c r="B231" s="32"/>
      <c r="C231" s="132"/>
      <c r="D231" s="32"/>
      <c r="E231" s="32"/>
      <c r="F231" s="32"/>
      <c r="G231" s="35"/>
      <c r="H231" s="32"/>
    </row>
    <row r="232" spans="1:8" ht="12.75">
      <c r="A232" s="32"/>
      <c r="B232" s="32"/>
      <c r="C232" s="132"/>
      <c r="D232" s="32"/>
      <c r="E232" s="32"/>
      <c r="F232" s="32"/>
      <c r="G232" s="35"/>
      <c r="H232" s="32"/>
    </row>
    <row r="233" spans="1:8" ht="12.75">
      <c r="A233" s="32"/>
      <c r="B233" s="32"/>
      <c r="C233" s="132"/>
      <c r="D233" s="32"/>
      <c r="E233" s="32"/>
      <c r="F233" s="32"/>
      <c r="G233" s="35"/>
      <c r="H233" s="32"/>
    </row>
    <row r="234" spans="1:8" ht="12.75">
      <c r="A234" s="32"/>
      <c r="B234" s="32"/>
      <c r="C234" s="132"/>
      <c r="D234" s="32"/>
      <c r="E234" s="32"/>
      <c r="F234" s="32"/>
      <c r="G234" s="35"/>
      <c r="H234" s="32"/>
    </row>
    <row r="235" spans="1:8" ht="12.75">
      <c r="A235" s="32"/>
      <c r="B235" s="32"/>
      <c r="C235" s="132"/>
      <c r="D235" s="32"/>
      <c r="E235" s="32"/>
      <c r="F235" s="32"/>
      <c r="G235" s="35"/>
      <c r="H235" s="32"/>
    </row>
    <row r="236" spans="1:8" ht="12.75">
      <c r="A236" s="32"/>
      <c r="B236" s="32"/>
      <c r="C236" s="132"/>
      <c r="D236" s="32"/>
      <c r="E236" s="32"/>
      <c r="F236" s="32"/>
      <c r="G236" s="35"/>
      <c r="H236" s="32"/>
    </row>
    <row r="237" spans="1:8" ht="12.75">
      <c r="A237" s="32"/>
      <c r="B237" s="32"/>
      <c r="C237" s="132"/>
      <c r="D237" s="32"/>
      <c r="E237" s="32"/>
      <c r="F237" s="32"/>
      <c r="G237" s="35"/>
      <c r="H237" s="32"/>
    </row>
    <row r="238" spans="1:8" ht="12.75">
      <c r="A238" s="32"/>
      <c r="B238" s="32"/>
      <c r="C238" s="132"/>
      <c r="D238" s="32"/>
      <c r="E238" s="32"/>
      <c r="F238" s="32"/>
      <c r="G238" s="35"/>
      <c r="H238" s="32"/>
    </row>
    <row r="239" spans="1:8" ht="12.75">
      <c r="A239" s="32"/>
      <c r="B239" s="32"/>
      <c r="C239" s="132"/>
      <c r="D239" s="32"/>
      <c r="E239" s="32"/>
      <c r="F239" s="32"/>
      <c r="G239" s="35"/>
      <c r="H239" s="32"/>
    </row>
    <row r="240" spans="1:8" ht="12.75">
      <c r="A240" s="32"/>
      <c r="B240" s="32"/>
      <c r="C240" s="132"/>
      <c r="D240" s="32"/>
      <c r="E240" s="32"/>
      <c r="F240" s="32"/>
      <c r="G240" s="35"/>
      <c r="H240" s="32"/>
    </row>
    <row r="241" spans="1:8" ht="12.75">
      <c r="A241" s="32"/>
      <c r="B241" s="32"/>
      <c r="C241" s="132"/>
      <c r="D241" s="32"/>
      <c r="E241" s="32"/>
      <c r="F241" s="32"/>
      <c r="G241" s="35"/>
      <c r="H241" s="32"/>
    </row>
    <row r="242" spans="1:8" ht="12.75">
      <c r="A242" s="32"/>
      <c r="B242" s="32"/>
      <c r="C242" s="132"/>
      <c r="D242" s="32"/>
      <c r="E242" s="32"/>
      <c r="F242" s="32"/>
      <c r="G242" s="35"/>
      <c r="H242" s="32"/>
    </row>
    <row r="243" spans="1:8" ht="12.75">
      <c r="A243" s="32"/>
      <c r="B243" s="32"/>
      <c r="C243" s="132"/>
      <c r="D243" s="32"/>
      <c r="E243" s="32"/>
      <c r="F243" s="32"/>
      <c r="G243" s="35"/>
      <c r="H243" s="32"/>
    </row>
    <row r="244" spans="1:8" ht="12.75">
      <c r="A244" s="32"/>
      <c r="B244" s="32"/>
      <c r="C244" s="132"/>
      <c r="D244" s="32"/>
      <c r="E244" s="32"/>
      <c r="F244" s="32"/>
      <c r="G244" s="35"/>
      <c r="H244" s="32"/>
    </row>
    <row r="245" spans="1:8" ht="12.75">
      <c r="A245" s="32"/>
      <c r="B245" s="32"/>
      <c r="C245" s="132"/>
      <c r="D245" s="32"/>
      <c r="E245" s="32"/>
      <c r="F245" s="32"/>
      <c r="G245" s="35"/>
      <c r="H245" s="32"/>
    </row>
    <row r="246" spans="1:8" ht="12.75">
      <c r="A246" s="32"/>
      <c r="B246" s="32"/>
      <c r="C246" s="132"/>
      <c r="D246" s="32"/>
      <c r="E246" s="32"/>
      <c r="F246" s="32"/>
      <c r="G246" s="35"/>
      <c r="H246" s="32"/>
    </row>
    <row r="247" spans="1:8" ht="12.75">
      <c r="A247" s="32"/>
      <c r="B247" s="32"/>
      <c r="C247" s="132"/>
      <c r="D247" s="32"/>
      <c r="E247" s="32"/>
      <c r="F247" s="32"/>
      <c r="G247" s="35"/>
      <c r="H247" s="32"/>
    </row>
    <row r="248" spans="1:8" ht="12.75">
      <c r="A248" s="32"/>
      <c r="B248" s="32"/>
      <c r="C248" s="132"/>
      <c r="D248" s="32"/>
      <c r="E248" s="32"/>
      <c r="F248" s="32"/>
      <c r="G248" s="35"/>
      <c r="H248" s="32"/>
    </row>
    <row r="249" spans="1:8" ht="12.75">
      <c r="A249" s="32"/>
      <c r="B249" s="32"/>
      <c r="C249" s="132"/>
      <c r="D249" s="32"/>
      <c r="E249" s="32"/>
      <c r="F249" s="32"/>
      <c r="G249" s="35"/>
      <c r="H249" s="32"/>
    </row>
  </sheetData>
  <sheetProtection/>
  <mergeCells count="6">
    <mergeCell ref="E56:E57"/>
    <mergeCell ref="A67:A68"/>
    <mergeCell ref="B67:B68"/>
    <mergeCell ref="E67:E68"/>
    <mergeCell ref="A56:A57"/>
    <mergeCell ref="B56:B57"/>
  </mergeCells>
  <printOptions/>
  <pageMargins left="0.46" right="0.13" top="0.94" bottom="0.22" header="0.5" footer="0.22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SEBON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Nabin Man Baidya</dc:creator>
  <cp:keywords>Public Rights Issue Approval Bonus Debenture</cp:keywords>
  <dc:description/>
  <cp:lastModifiedBy>Sharkar</cp:lastModifiedBy>
  <cp:lastPrinted>2019-08-26T09:47:16Z</cp:lastPrinted>
  <dcterms:created xsi:type="dcterms:W3CDTF">2013-07-03T09:44:39Z</dcterms:created>
  <dcterms:modified xsi:type="dcterms:W3CDTF">2019-08-26T09:53:10Z</dcterms:modified>
  <cp:category/>
  <cp:version/>
  <cp:contentType/>
  <cp:contentStatus/>
</cp:coreProperties>
</file>